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90" windowWidth="15480" windowHeight="10830" firstSheet="1" activeTab="4"/>
  </bookViews>
  <sheets>
    <sheet name="Zbiorówka" sheetId="1" r:id="rId1"/>
    <sheet name="1a _ Drogi" sheetId="2" r:id="rId2"/>
    <sheet name="1b _ Kanalizacja sanitarna" sheetId="3" r:id="rId3"/>
    <sheet name="1c _ Wodociągi" sheetId="4" r:id="rId4"/>
    <sheet name="1d _ Obiekty kubaturowe" sheetId="5" r:id="rId5"/>
    <sheet name="1e _ Obiekty sportowe" sheetId="6" r:id="rId6"/>
  </sheets>
  <definedNames>
    <definedName name="dfdfdf">'1b _ Kanalizacja sanitarna'!$F$9</definedName>
    <definedName name="dfdfdf___0">'1a _ Drogi'!$G$10</definedName>
    <definedName name="dfdfdf___4">'1c _ Wodociągi'!$G$9</definedName>
    <definedName name="dfdfdf___5">'1d _ Obiekty kubaturowe'!$G$9</definedName>
    <definedName name="dfdfdf___6">"$'1e _ Obiekty sportowe'.$#ODWOŁANIE!$#ODWOŁANIE!"</definedName>
    <definedName name="_xlnm.Print_Area" localSheetId="1">'1a _ Drogi'!$A$1:$O$42</definedName>
    <definedName name="_xlnm.Print_Area" localSheetId="2">'1b _ Kanalizacja sanitarna'!$A$1:$O$20</definedName>
    <definedName name="_xlnm.Print_Area" localSheetId="3">'1c _ Wodociągi'!$A$1:$O$15</definedName>
    <definedName name="_xlnm.Print_Area" localSheetId="4">'1d _ Obiekty kubaturowe'!$B$1:$T$16</definedName>
    <definedName name="_xlnm.Print_Area" localSheetId="5">'1e _ Obiekty sportowe'!$A$1:$O$10</definedName>
    <definedName name="_xlnm.Print_Area" localSheetId="0">'Zbiorówka'!$A$1:$K$15</definedName>
    <definedName name="_xlnm.Print_Titles" localSheetId="1">'1a _ Drogi'!$1:$5</definedName>
    <definedName name="_xlnm.Print_Titles" localSheetId="2">'1b _ Kanalizacja sanitarna'!$1:$4</definedName>
    <definedName name="_xlnm.Print_Titles" localSheetId="3">'1c _ Wodociągi'!$1:$4</definedName>
    <definedName name="_xlnm.Print_Titles" localSheetId="4">'1d _ Obiekty kubaturowe'!$1:$4</definedName>
    <definedName name="_xlnm.Print_Titles" localSheetId="5">'1e _ Obiekty sportowe'!$1:$4</definedName>
  </definedNames>
  <calcPr fullCalcOnLoad="1"/>
</workbook>
</file>

<file path=xl/sharedStrings.xml><?xml version="1.0" encoding="utf-8"?>
<sst xmlns="http://schemas.openxmlformats.org/spreadsheetml/2006/main" count="274" uniqueCount="262">
  <si>
    <t xml:space="preserve">do Uchwały </t>
  </si>
  <si>
    <t>Rady Gminy Kłodawa</t>
  </si>
  <si>
    <t xml:space="preserve">z dnia </t>
  </si>
  <si>
    <t>Wieloletni program inwestycyjny na terenie gminy Kłodawa</t>
  </si>
  <si>
    <t>Lp.</t>
  </si>
  <si>
    <t>Nazwa programu, jego cel i zadania finansowe z budżetu gminy wg podziałek klasyfikacji budżetowej</t>
  </si>
  <si>
    <t>Jednostka organizacyjna realizująca lub koordynująca realizację programu</t>
  </si>
  <si>
    <t>Okres realizacji</t>
  </si>
  <si>
    <t>Łączne nakłady finansowe w tys. zł</t>
  </si>
  <si>
    <t>Wysokość wydatków budżetowych w czterech kolejnych latach</t>
  </si>
  <si>
    <r>
      <rPr>
        <sz val="10"/>
        <rFont val="Arial"/>
        <family val="0"/>
      </rPr>
      <t xml:space="preserve">Budowa i remont dróg oraz wykonanie ścieżek rowerowych na terenie gminy (tab. nr 1a) 
</t>
    </r>
    <r>
      <rPr>
        <sz val="10"/>
        <rFont val="Arial"/>
        <family val="0"/>
      </rPr>
      <t xml:space="preserve">60016 § 6050; </t>
    </r>
    <r>
      <rPr>
        <sz val="10"/>
        <rFont val="Arial"/>
        <family val="1"/>
      </rPr>
      <t>60017 § 6050</t>
    </r>
  </si>
  <si>
    <t>Urząd Gminy Kłodawa</t>
  </si>
  <si>
    <t>od 2003 do 2006</t>
  </si>
  <si>
    <r>
      <rPr>
        <sz val="10"/>
        <rFont val="Arial"/>
        <family val="0"/>
      </rPr>
      <t xml:space="preserve">Kanalizacja sanitarna (tab. nr 1b)
</t>
    </r>
    <r>
      <rPr>
        <sz val="10"/>
        <rFont val="Arial"/>
        <family val="0"/>
      </rPr>
      <t xml:space="preserve">90001 § 6050; </t>
    </r>
  </si>
  <si>
    <t>Urząd Gminy Kłodawa</t>
  </si>
  <si>
    <t>od 2003 do 2006</t>
  </si>
  <si>
    <r>
      <rPr>
        <sz val="10"/>
        <rFont val="Arial"/>
        <family val="0"/>
      </rPr>
      <t>Wodociągi (tab. nr 1c)
01010 § 6050</t>
    </r>
  </si>
  <si>
    <t>Urząd Gminy Kłodawa</t>
  </si>
  <si>
    <t>od 2003 do 2006</t>
  </si>
  <si>
    <r>
      <rPr>
        <sz val="10"/>
        <rFont val="Arial"/>
        <family val="0"/>
      </rPr>
      <t>Obiekty kubaturowe (tab. nr 1d)
70095 § 6050§ ; 75412 § 6050; 80104 § 6050</t>
    </r>
  </si>
  <si>
    <t>Urząd Gminy Kłodawa</t>
  </si>
  <si>
    <t>od 2003 do 2006</t>
  </si>
  <si>
    <r>
      <rPr>
        <sz val="10"/>
        <rFont val="Arial"/>
        <family val="0"/>
      </rPr>
      <t>Obiekty sportowe (tab. nr 1e)
80101 § 6050 ; 92605 § 6050</t>
    </r>
  </si>
  <si>
    <t>Urząd Gminy Kłodawa</t>
  </si>
  <si>
    <t>od 2003 do 2006</t>
  </si>
  <si>
    <t>RAZEM</t>
  </si>
  <si>
    <t>Lp.</t>
  </si>
  <si>
    <t>Nazwa zadania</t>
  </si>
  <si>
    <t>Okres realizacji</t>
  </si>
  <si>
    <t>Wartość zadania ogółem</t>
  </si>
  <si>
    <t>Nakłady w tys. PLN</t>
  </si>
  <si>
    <t>Nakłady w tys. PLN</t>
  </si>
  <si>
    <t>Nakłady w tys. PLN</t>
  </si>
  <si>
    <t>Nakłady w tys. PLN</t>
  </si>
  <si>
    <t>Ogółem</t>
  </si>
  <si>
    <t>Udział wlasny</t>
  </si>
  <si>
    <t>Środki pomocowe</t>
  </si>
  <si>
    <t>Ogółem</t>
  </si>
  <si>
    <t>Udział wlasny</t>
  </si>
  <si>
    <t>Środki pomocowe</t>
  </si>
  <si>
    <t>Ogółem</t>
  </si>
  <si>
    <t>Udział wlasny</t>
  </si>
  <si>
    <t>Środki pomocowe</t>
  </si>
  <si>
    <t>Ogółem</t>
  </si>
  <si>
    <t>Udział wlasny</t>
  </si>
  <si>
    <t>Środki pomocowe</t>
  </si>
  <si>
    <t>KŁODAWA</t>
  </si>
  <si>
    <t>Modernizacja drogi gminnej Kłodawa - Chwalęcice</t>
  </si>
  <si>
    <t>Modernizacja ul. Jeziornej i Wojcieszyckiej, Turystycznej</t>
  </si>
  <si>
    <t>3</t>
  </si>
  <si>
    <t>Modernizacja os. Młodych</t>
  </si>
  <si>
    <t>4</t>
  </si>
  <si>
    <t>Modernizacja ul. Spokojnej</t>
  </si>
  <si>
    <t>5</t>
  </si>
  <si>
    <t>Modernizacja ul Polnej</t>
  </si>
  <si>
    <t>6</t>
  </si>
  <si>
    <t>Modernizacja drogi Kłodawa - Wojcieszyce</t>
  </si>
  <si>
    <t>7</t>
  </si>
  <si>
    <t>Modernizacja ul. Chwalęcickiej (porozumienie z Powiatem)</t>
  </si>
  <si>
    <t>8</t>
  </si>
  <si>
    <t>Przebudowa skrzyżowania przy ul. Gorzowskiej (porozumienie z ZDW)</t>
  </si>
  <si>
    <t>SANTOCKO</t>
  </si>
  <si>
    <t>9</t>
  </si>
  <si>
    <t>Modernizacja centrum miejscowości Santocko</t>
  </si>
  <si>
    <t>CHWALĘCICE</t>
  </si>
  <si>
    <t>10</t>
  </si>
  <si>
    <t>Modernizacja centrum Chwalęcic ul. Lipowa, Wrzosowa, Partyzantów i Rzeczna</t>
  </si>
  <si>
    <t>11</t>
  </si>
  <si>
    <t>Modernizacja ul. Leśnej</t>
  </si>
  <si>
    <t>RÓŻANKI</t>
  </si>
  <si>
    <t>12</t>
  </si>
  <si>
    <t>Droga rolnicza FOGR – Różanki.</t>
  </si>
  <si>
    <t>29</t>
  </si>
  <si>
    <t>29</t>
  </si>
  <si>
    <t>29</t>
  </si>
  <si>
    <t>z czego 10 – środki FOGR</t>
  </si>
  <si>
    <t>13</t>
  </si>
  <si>
    <t>Droga rolnicza FOGR - Różanki, działka nr 347</t>
  </si>
  <si>
    <t>z czego 34 - środki FOGR</t>
  </si>
  <si>
    <t>14</t>
  </si>
  <si>
    <t>Modernizacja ul. Sportowej i Wiśniowej</t>
  </si>
  <si>
    <t>15</t>
  </si>
  <si>
    <t>Modernizacja drogi Różanki (ul. Dębowa, Szkolna) - Santoczno</t>
  </si>
  <si>
    <t>WOJCIESZYCE</t>
  </si>
  <si>
    <t>16</t>
  </si>
  <si>
    <t>Modernizacja drogi przy blokach w m. Wojcieszyce</t>
  </si>
  <si>
    <t>17</t>
  </si>
  <si>
    <t>Modernizacja pozostałych dróg w m. Wojcieszyce</t>
  </si>
  <si>
    <t>ŁOŚNO</t>
  </si>
  <si>
    <t>18</t>
  </si>
  <si>
    <t>Modernizacja drogi w m. Łośno; Działka nr 206</t>
  </si>
  <si>
    <t>z czego 36 - środki FOGR</t>
  </si>
  <si>
    <t>19</t>
  </si>
  <si>
    <t>Modernizacja drogi w m. Łośno; Działka nr 214/1 i 214/2</t>
  </si>
  <si>
    <t>20</t>
  </si>
  <si>
    <t>Modernizacja drogi w m. Łośno; część działki 217 od sklepu</t>
  </si>
  <si>
    <t>ŚCIEŻKI ROWEROWE NA TERENIE GMINY</t>
  </si>
  <si>
    <t>21</t>
  </si>
  <si>
    <t>22</t>
  </si>
  <si>
    <r>
      <rPr>
        <sz val="10"/>
        <rFont val="Arial"/>
        <family val="0"/>
      </rPr>
      <t>Kłodawa, ul. Mironicka  
(MG-6)</t>
    </r>
  </si>
  <si>
    <t>23</t>
  </si>
  <si>
    <t>Kłodawa, ul. Gorzowska</t>
  </si>
  <si>
    <t>24</t>
  </si>
  <si>
    <t>Wojcieszyce</t>
  </si>
  <si>
    <t>RAZEM:</t>
  </si>
  <si>
    <t>Lp.</t>
  </si>
  <si>
    <t>Nazwa zadania</t>
  </si>
  <si>
    <t>Okres realizacji</t>
  </si>
  <si>
    <t>Wartość zadania ogółem</t>
  </si>
  <si>
    <t>Nakłady w tys. PLN</t>
  </si>
  <si>
    <t>Nakłady w tys. PLN</t>
  </si>
  <si>
    <t>Nakłady w tys. PLN</t>
  </si>
  <si>
    <t>Nakłady w tys. PLN</t>
  </si>
  <si>
    <t>Ogółem</t>
  </si>
  <si>
    <t>Udział wlasny</t>
  </si>
  <si>
    <t>Środki pomocowe</t>
  </si>
  <si>
    <t>Ogółem</t>
  </si>
  <si>
    <t>Udział wlasny</t>
  </si>
  <si>
    <t>Środki pomocowe</t>
  </si>
  <si>
    <t>Ogółem</t>
  </si>
  <si>
    <t>Udział wlasny</t>
  </si>
  <si>
    <t>Środki pomocowe</t>
  </si>
  <si>
    <t>Ogółem</t>
  </si>
  <si>
    <t>Udział wlasny</t>
  </si>
  <si>
    <t>Środki pomocowe</t>
  </si>
  <si>
    <r>
      <rPr>
        <sz val="10"/>
        <rFont val="Arial"/>
        <family val="0"/>
      </rPr>
      <t xml:space="preserve">Kanalizacja </t>
    </r>
    <r>
      <rPr>
        <b/>
        <sz val="10"/>
        <rFont val="Arial"/>
        <family val="0"/>
      </rPr>
      <t>Santocko, Kłodawa, Chwalęcice</t>
    </r>
  </si>
  <si>
    <t>PHARE I</t>
  </si>
  <si>
    <t>PHARE II</t>
  </si>
  <si>
    <t>F. STRUKTURALNE</t>
  </si>
  <si>
    <t>Kłodawa</t>
  </si>
  <si>
    <t>Kłodawa</t>
  </si>
  <si>
    <r>
      <rPr>
        <sz val="10"/>
        <rFont val="Arial"/>
        <family val="0"/>
      </rPr>
      <t>z czego:
1. MG-6: 400
2. wyk.proj. przyłączy: 100
3. dok. ul. Lipowej, Chwalęcice: 30
4. Kł-wa, Gorzowska: 20
5. Kł-wa, Kościelna: 10
6. Rezerwa: 128,44</t>
    </r>
  </si>
  <si>
    <r>
      <rPr>
        <sz val="10"/>
        <rFont val="Arial"/>
        <family val="0"/>
      </rPr>
      <t>z czego:
205-rez.B. Państwa</t>
    </r>
  </si>
  <si>
    <t>PHARE II</t>
  </si>
  <si>
    <t>Santocko</t>
  </si>
  <si>
    <t>Chwalęcice</t>
  </si>
  <si>
    <t>2</t>
  </si>
  <si>
    <r>
      <rPr>
        <sz val="10"/>
        <rFont val="Arial"/>
        <family val="0"/>
      </rPr>
      <t>Kanalizacja Kłodawa,
Os.Lesne Wzgórze</t>
    </r>
  </si>
  <si>
    <t>3</t>
  </si>
  <si>
    <t>Kanalizacja Wojcieszyce</t>
  </si>
  <si>
    <t>z czego 27,89 WFOŚiGW</t>
  </si>
  <si>
    <t>3</t>
  </si>
  <si>
    <r>
      <rPr>
        <sz val="10"/>
        <rFont val="Arial"/>
        <family val="0"/>
      </rPr>
      <t xml:space="preserve">Kanalizacja </t>
    </r>
    <r>
      <rPr>
        <b/>
        <sz val="10"/>
        <rFont val="Arial"/>
        <family val="0"/>
      </rPr>
      <t>Różanki</t>
    </r>
  </si>
  <si>
    <t>Lipowa, Szkolna, Zielona  - SAPARD - 112,8</t>
  </si>
  <si>
    <t>Niepodległości z podł. do Gorzowa</t>
  </si>
  <si>
    <r>
      <rPr>
        <sz val="10"/>
        <rFont val="Arial"/>
        <family val="0"/>
      </rPr>
      <t xml:space="preserve">Kanalizacja </t>
    </r>
    <r>
      <rPr>
        <b/>
        <sz val="10"/>
        <rFont val="Arial"/>
        <family val="0"/>
      </rPr>
      <t>Wojcieszyce</t>
    </r>
  </si>
  <si>
    <r>
      <rPr>
        <sz val="10"/>
        <rFont val="Arial"/>
        <family val="0"/>
      </rPr>
      <t xml:space="preserve">Kanalizacja </t>
    </r>
    <r>
      <rPr>
        <b/>
        <sz val="10"/>
        <rFont val="Arial"/>
        <family val="0"/>
      </rPr>
      <t>Łośno</t>
    </r>
  </si>
  <si>
    <r>
      <rPr>
        <sz val="10"/>
        <rFont val="Arial"/>
        <family val="0"/>
      </rPr>
      <t xml:space="preserve">Kanalizacja </t>
    </r>
    <r>
      <rPr>
        <b/>
        <sz val="10"/>
        <rFont val="Arial"/>
        <family val="0"/>
      </rPr>
      <t>Mironice</t>
    </r>
  </si>
  <si>
    <t>RAZEM:</t>
  </si>
  <si>
    <t>Lp.</t>
  </si>
  <si>
    <t>Nazwa zadania</t>
  </si>
  <si>
    <t>Okres realizacji</t>
  </si>
  <si>
    <t>Wartość zadania ogółem</t>
  </si>
  <si>
    <t>Nakłady w tys. PLN</t>
  </si>
  <si>
    <t>Nakłady w tys. PLN</t>
  </si>
  <si>
    <t>Nakłady w tys. PLN</t>
  </si>
  <si>
    <t>Nakłady w tys. PLN</t>
  </si>
  <si>
    <t>Ogółem</t>
  </si>
  <si>
    <t>Udział wlasny</t>
  </si>
  <si>
    <t>Środki pomocowe</t>
  </si>
  <si>
    <t>Ogółem</t>
  </si>
  <si>
    <t>Udział wlasny</t>
  </si>
  <si>
    <t>Środki pomocowe</t>
  </si>
  <si>
    <t>Ogółem</t>
  </si>
  <si>
    <t>Udział wlasny</t>
  </si>
  <si>
    <t>Środki pomocowe</t>
  </si>
  <si>
    <t>Ogółem</t>
  </si>
  <si>
    <t>Udział wlasny</t>
  </si>
  <si>
    <t>Środki pomocowe</t>
  </si>
  <si>
    <r>
      <rPr>
        <sz val="10"/>
        <rFont val="Arial"/>
        <family val="0"/>
      </rPr>
      <t xml:space="preserve">Budowa wodociągu zbiorowego - </t>
    </r>
    <r>
      <rPr>
        <b/>
        <sz val="10"/>
        <rFont val="Arial"/>
        <family val="0"/>
      </rPr>
      <t xml:space="preserve">Zdroisko
</t>
    </r>
    <r>
      <rPr>
        <sz val="10"/>
        <rFont val="Arial"/>
        <family val="0"/>
      </rPr>
      <t>4871 mb</t>
    </r>
  </si>
  <si>
    <t>2</t>
  </si>
  <si>
    <r>
      <rPr>
        <sz val="10"/>
        <rFont val="Arial"/>
        <family val="0"/>
      </rPr>
      <t xml:space="preserve">Wodociąg </t>
    </r>
    <r>
      <rPr>
        <b/>
        <sz val="10"/>
        <rFont val="Arial"/>
        <family val="0"/>
      </rPr>
      <t>Santoczno</t>
    </r>
  </si>
  <si>
    <t>3</t>
  </si>
  <si>
    <r>
      <rPr>
        <sz val="10"/>
        <rFont val="Arial"/>
        <family val="0"/>
      </rPr>
      <t xml:space="preserve">Wodociąg </t>
    </r>
    <r>
      <rPr>
        <b/>
        <sz val="10"/>
        <rFont val="Arial"/>
        <family val="0"/>
      </rPr>
      <t xml:space="preserve">Santocko
</t>
    </r>
    <r>
      <rPr>
        <sz val="10"/>
        <rFont val="Arial"/>
        <family val="0"/>
      </rPr>
      <t>4200 mb</t>
    </r>
  </si>
  <si>
    <t>4</t>
  </si>
  <si>
    <r>
      <rPr>
        <sz val="10"/>
        <rFont val="Arial"/>
        <family val="0"/>
      </rPr>
      <t xml:space="preserve">Wodociąg </t>
    </r>
    <r>
      <rPr>
        <b/>
        <sz val="10"/>
        <rFont val="Arial"/>
        <family val="0"/>
      </rPr>
      <t xml:space="preserve">Wojcieszyce
</t>
    </r>
    <r>
      <rPr>
        <sz val="10"/>
        <rFont val="Arial"/>
        <family val="0"/>
      </rPr>
      <t>3500 mb</t>
    </r>
  </si>
  <si>
    <t>5</t>
  </si>
  <si>
    <r>
      <rPr>
        <sz val="10"/>
        <rFont val="Arial"/>
        <family val="0"/>
      </rPr>
      <t xml:space="preserve">Wodociąg </t>
    </r>
    <r>
      <rPr>
        <b/>
        <sz val="10"/>
        <rFont val="Arial"/>
        <family val="0"/>
      </rPr>
      <t xml:space="preserve">Różanki
</t>
    </r>
    <r>
      <rPr>
        <sz val="10"/>
        <rFont val="Arial"/>
        <family val="0"/>
      </rPr>
      <t>1000 mb</t>
    </r>
  </si>
  <si>
    <t>6</t>
  </si>
  <si>
    <r>
      <rPr>
        <sz val="10"/>
        <rFont val="Arial"/>
        <family val="0"/>
      </rPr>
      <t xml:space="preserve">Wodociąg </t>
    </r>
    <r>
      <rPr>
        <b/>
        <sz val="10"/>
        <rFont val="Arial"/>
        <family val="0"/>
      </rPr>
      <t>Kłodawa</t>
    </r>
  </si>
  <si>
    <t>7</t>
  </si>
  <si>
    <r>
      <rPr>
        <sz val="10"/>
        <rFont val="Arial"/>
        <family val="0"/>
      </rPr>
      <t xml:space="preserve">Wodociąg </t>
    </r>
    <r>
      <rPr>
        <b/>
        <sz val="10"/>
        <rFont val="Arial"/>
        <family val="0"/>
      </rPr>
      <t>Rybakowo</t>
    </r>
  </si>
  <si>
    <t>8</t>
  </si>
  <si>
    <t>Wodicąg Łośno (do bloków)</t>
  </si>
  <si>
    <t>RAZEM:</t>
  </si>
  <si>
    <t>Lp.</t>
  </si>
  <si>
    <t>Nazwa zadania</t>
  </si>
  <si>
    <t>Okres realizacji</t>
  </si>
  <si>
    <t>Wartość zadania ogółem</t>
  </si>
  <si>
    <t>Nakłady w tys. PLN</t>
  </si>
  <si>
    <t>Nakłady w tys. PLN</t>
  </si>
  <si>
    <t>Nakłady w tys. PLN</t>
  </si>
  <si>
    <t>Nakłady w tys. PLN</t>
  </si>
  <si>
    <t>Ogółem</t>
  </si>
  <si>
    <t>Udział wlasny</t>
  </si>
  <si>
    <t>Środki pomocowe</t>
  </si>
  <si>
    <t>Ogółem</t>
  </si>
  <si>
    <t>Udział wlasny</t>
  </si>
  <si>
    <t>Środki pomocowe</t>
  </si>
  <si>
    <t>Ogółem</t>
  </si>
  <si>
    <t>Udział wlasny</t>
  </si>
  <si>
    <t>Środki pomocowe</t>
  </si>
  <si>
    <t>Ogółem</t>
  </si>
  <si>
    <t>Udział wlasny</t>
  </si>
  <si>
    <t>Środki pomocowe</t>
  </si>
  <si>
    <r>
      <rPr>
        <sz val="10"/>
        <rFont val="Arial"/>
        <family val="0"/>
      </rPr>
      <t>Budownictwo Komunalne
bloki - Łośno</t>
    </r>
  </si>
  <si>
    <t>2</t>
  </si>
  <si>
    <t>Modernizacja Urzędu Gminy i GOPS-u w Kłodawie (system grzewczy, termoizolacja budynku)</t>
  </si>
  <si>
    <t>3</t>
  </si>
  <si>
    <t>Modernizacja budynku Zespołu Szkół w Kłodawie i Zespołu Szkół w Różankach</t>
  </si>
  <si>
    <t>4</t>
  </si>
  <si>
    <t>Modernizacja systemu grzewczego Warsztaty Terapii Zajęciowej w Chwalęcicach</t>
  </si>
  <si>
    <t>5</t>
  </si>
  <si>
    <t>Modernizacja systemu grzewczego i remont stropu w Przedszkolu w Kłodawie</t>
  </si>
  <si>
    <t>Remizy strażackie</t>
  </si>
  <si>
    <t>RAZEM:</t>
  </si>
  <si>
    <t>Lp.</t>
  </si>
  <si>
    <t>Nazwa zadania</t>
  </si>
  <si>
    <t>Okres realizacji</t>
  </si>
  <si>
    <t>Wartość zadania ogółem</t>
  </si>
  <si>
    <t>Nakłady w tys. PLN</t>
  </si>
  <si>
    <t>Nakłady w tys. PLN</t>
  </si>
  <si>
    <t>Nakłady w tys. PLN</t>
  </si>
  <si>
    <t>Nakłady w tys. PLN</t>
  </si>
  <si>
    <t>Ogółem</t>
  </si>
  <si>
    <t>Udział wlasny</t>
  </si>
  <si>
    <t>Środki pomocowe</t>
  </si>
  <si>
    <t>Ogółem</t>
  </si>
  <si>
    <t>Udział wlasny</t>
  </si>
  <si>
    <t>Środki pomocowe</t>
  </si>
  <si>
    <t>Ogółem</t>
  </si>
  <si>
    <t>Udział wlasny</t>
  </si>
  <si>
    <t>Środki pomocowe</t>
  </si>
  <si>
    <t>Ogółem</t>
  </si>
  <si>
    <t>Udział wlasny</t>
  </si>
  <si>
    <t>Środki pomocowe</t>
  </si>
  <si>
    <t>1</t>
  </si>
  <si>
    <r>
      <rPr>
        <sz val="10"/>
        <rFont val="Arial"/>
        <family val="0"/>
      </rPr>
      <t>Budownictwo oświatowe
Hala sportowa przy Zespole Szkół w Różankach</t>
    </r>
  </si>
  <si>
    <t>2</t>
  </si>
  <si>
    <t>Boiska z zapleczem sportowym</t>
  </si>
  <si>
    <t>Kłodawa, Wojcieszyce</t>
  </si>
  <si>
    <t>Łośno</t>
  </si>
  <si>
    <t>RAZEM:</t>
  </si>
  <si>
    <t>Budowa sali wiejskiej w Santocznie</t>
  </si>
  <si>
    <t>Przebudowa budynku gospodarczego na Izbę Tradycji Kulturowych i budowa pomostu na rzece Santoczna w m. Zdroisko</t>
  </si>
  <si>
    <t>Odcinki na terenie gminy Kłodawa (Santocko, Wojcieszyce, Kłodawa, Santoczno</t>
  </si>
  <si>
    <t>Chwalęcice, Santoczno</t>
  </si>
  <si>
    <t>Kanalizacja Różanki Projekty Niepodległości i Lipowa; Wykonanie przyłączy Dębowa</t>
  </si>
  <si>
    <t xml:space="preserve"> Załącznik nr 3</t>
  </si>
  <si>
    <t>z czego 2331,88 ZPORR</t>
  </si>
  <si>
    <t>z czego 520,58 ZPORR</t>
  </si>
  <si>
    <t>z czego 2279,63 ZPORR</t>
  </si>
  <si>
    <t>z czego 73,22 SPO Rol</t>
  </si>
  <si>
    <t>z czego 43,08 SPO Rol</t>
  </si>
  <si>
    <t>w tym 300 z MENiS</t>
  </si>
  <si>
    <t>04.05.2005</t>
  </si>
  <si>
    <t>XXIII/233/05</t>
  </si>
  <si>
    <r>
      <t xml:space="preserve">2003
</t>
    </r>
    <r>
      <rPr>
        <sz val="10"/>
        <rFont val="Arial"/>
        <family val="2"/>
      </rPr>
      <t>(razem kol. 1)</t>
    </r>
  </si>
  <si>
    <r>
      <t xml:space="preserve">2004
</t>
    </r>
    <r>
      <rPr>
        <sz val="10"/>
        <rFont val="Arial"/>
        <family val="2"/>
      </rPr>
      <t>(razem kol. 4)</t>
    </r>
  </si>
  <si>
    <r>
      <t xml:space="preserve">2005
</t>
    </r>
    <r>
      <rPr>
        <sz val="10"/>
        <rFont val="Arial"/>
        <family val="2"/>
      </rPr>
      <t>(razem kol. 8</t>
    </r>
    <r>
      <rPr>
        <b/>
        <sz val="10"/>
        <rFont val="Arial"/>
        <family val="0"/>
      </rPr>
      <t>)</t>
    </r>
  </si>
  <si>
    <r>
      <t xml:space="preserve">2006
</t>
    </r>
    <r>
      <rPr>
        <sz val="10"/>
        <rFont val="Arial"/>
        <family val="2"/>
      </rPr>
      <t>(razem kol. 10)</t>
    </r>
  </si>
  <si>
    <r>
      <t xml:space="preserve">2007
</t>
    </r>
    <r>
      <rPr>
        <sz val="10"/>
        <rFont val="Arial"/>
        <family val="2"/>
      </rPr>
      <t>(razem kol. 13)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</si>
</sst>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6">
    <font>
      <sz val="10"/>
      <name val="Arial"/>
      <family val="0"/>
    </font>
    <font>
      <sz val="11"/>
      <name val="Arial"/>
      <family val="0"/>
    </font>
    <font>
      <sz val="22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wrapText="1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3" xfId="0" applyFont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3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3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0" fillId="4" borderId="4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3" fillId="2" borderId="8" xfId="0" applyFont="1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164" fontId="4" fillId="2" borderId="11" xfId="0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horizontal="center" vertical="center" wrapText="1"/>
      <protection hidden="1"/>
    </xf>
    <xf numFmtId="0" fontId="0" fillId="5" borderId="0" xfId="0" applyFont="1" applyFill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wrapText="1"/>
    </xf>
    <xf numFmtId="0" fontId="0" fillId="4" borderId="14" xfId="0" applyFont="1" applyFill="1" applyBorder="1" applyAlignment="1">
      <alignment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top"/>
      <protection/>
    </xf>
    <xf numFmtId="49" fontId="0" fillId="2" borderId="17" xfId="0" applyNumberFormat="1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wrapText="1"/>
    </xf>
    <xf numFmtId="0" fontId="3" fillId="0" borderId="13" xfId="0" applyFont="1" applyBorder="1" applyAlignment="1" applyProtection="1">
      <alignment horizontal="center" vertical="center"/>
      <protection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49" fontId="0" fillId="2" borderId="16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3" fillId="0" borderId="19" xfId="0" applyFon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left" vertical="center"/>
      <protection locked="0"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="60" workbookViewId="0" topLeftCell="C1">
      <selection activeCell="I15" sqref="I15"/>
    </sheetView>
  </sheetViews>
  <sheetFormatPr defaultColWidth="9.140625" defaultRowHeight="12.75"/>
  <cols>
    <col min="1" max="1" width="4.28125" style="1" customWidth="1"/>
    <col min="2" max="2" width="38.28125" style="1" customWidth="1"/>
    <col min="3" max="3" width="26.421875" style="1" customWidth="1"/>
    <col min="4" max="4" width="18.28125" style="1" customWidth="1"/>
    <col min="5" max="9" width="13.57421875" style="1" customWidth="1"/>
    <col min="10" max="10" width="3.57421875" style="1" customWidth="1"/>
    <col min="11" max="11" width="13.8515625" style="1" customWidth="1"/>
    <col min="12" max="16384" width="9.00390625" style="1" customWidth="1"/>
  </cols>
  <sheetData>
    <row r="1" spans="7:8" ht="14.25">
      <c r="G1" s="88" t="s">
        <v>248</v>
      </c>
      <c r="H1" s="88"/>
    </row>
    <row r="2" spans="7:8" ht="14.25">
      <c r="G2" s="2" t="s">
        <v>0</v>
      </c>
      <c r="H2" s="3" t="s">
        <v>256</v>
      </c>
    </row>
    <row r="3" spans="7:8" ht="14.25">
      <c r="G3" s="88" t="s">
        <v>1</v>
      </c>
      <c r="H3" s="88"/>
    </row>
    <row r="4" spans="7:8" ht="14.25">
      <c r="G4" s="2" t="s">
        <v>2</v>
      </c>
      <c r="H4" s="3" t="s">
        <v>255</v>
      </c>
    </row>
    <row r="5" ht="57.75" customHeight="1">
      <c r="G5" s="4"/>
    </row>
    <row r="6" spans="1:9" ht="27">
      <c r="A6" s="89" t="s">
        <v>3</v>
      </c>
      <c r="B6" s="89"/>
      <c r="C6" s="89"/>
      <c r="D6" s="89"/>
      <c r="E6" s="89"/>
      <c r="F6" s="89"/>
      <c r="G6" s="89"/>
      <c r="H6" s="89"/>
      <c r="I6" s="89"/>
    </row>
    <row r="7" ht="53.25" customHeight="1">
      <c r="G7" s="4"/>
    </row>
    <row r="8" spans="1:9" ht="30.75" customHeight="1">
      <c r="A8" s="90" t="s">
        <v>4</v>
      </c>
      <c r="B8" s="90" t="s">
        <v>5</v>
      </c>
      <c r="C8" s="90" t="s">
        <v>6</v>
      </c>
      <c r="D8" s="90" t="s">
        <v>7</v>
      </c>
      <c r="E8" s="90" t="s">
        <v>8</v>
      </c>
      <c r="F8" s="91" t="s">
        <v>9</v>
      </c>
      <c r="G8" s="91"/>
      <c r="H8" s="91"/>
      <c r="I8" s="91"/>
    </row>
    <row r="9" spans="1:11" ht="59.25" customHeight="1">
      <c r="A9" s="90"/>
      <c r="B9" s="90"/>
      <c r="C9" s="90"/>
      <c r="D9" s="90"/>
      <c r="E9" s="90"/>
      <c r="F9" s="5" t="s">
        <v>257</v>
      </c>
      <c r="G9" s="5" t="s">
        <v>258</v>
      </c>
      <c r="H9" s="5" t="s">
        <v>259</v>
      </c>
      <c r="I9" s="5" t="s">
        <v>260</v>
      </c>
      <c r="K9" s="54" t="s">
        <v>261</v>
      </c>
    </row>
    <row r="10" spans="1:11" ht="78.75" customHeight="1">
      <c r="A10" s="6">
        <v>1</v>
      </c>
      <c r="B10" s="7" t="s">
        <v>10</v>
      </c>
      <c r="C10" s="6" t="s">
        <v>11</v>
      </c>
      <c r="D10" s="6" t="s">
        <v>12</v>
      </c>
      <c r="E10" s="8">
        <f>SUM(F10:I10)</f>
        <v>6922.349999999999</v>
      </c>
      <c r="F10" s="8">
        <f>'1a _ Drogi'!D42</f>
        <v>669.44</v>
      </c>
      <c r="G10" s="8">
        <f>'1a _ Drogi'!G42</f>
        <v>1345.22</v>
      </c>
      <c r="H10" s="8">
        <f>'1a _ Drogi'!J42</f>
        <v>3996.6899999999996</v>
      </c>
      <c r="I10" s="8">
        <f>'1a _ Drogi'!M42</f>
        <v>911</v>
      </c>
      <c r="K10" s="55"/>
    </row>
    <row r="11" spans="1:11" ht="36" customHeight="1">
      <c r="A11" s="6">
        <v>2</v>
      </c>
      <c r="B11" s="7" t="s">
        <v>13</v>
      </c>
      <c r="C11" s="6" t="s">
        <v>14</v>
      </c>
      <c r="D11" s="6" t="s">
        <v>15</v>
      </c>
      <c r="E11" s="8">
        <f>SUM(F11:I11)</f>
        <v>4301.34</v>
      </c>
      <c r="F11" s="8">
        <f>'1b _ Kanalizacja sanitarna'!D20</f>
        <v>485.5</v>
      </c>
      <c r="G11" s="8">
        <f>'1b _ Kanalizacja sanitarna'!G20</f>
        <v>1008.84</v>
      </c>
      <c r="H11" s="8">
        <f>'1b _ Kanalizacja sanitarna'!J20</f>
        <v>1207</v>
      </c>
      <c r="I11" s="8">
        <f>'1b _ Kanalizacja sanitarna'!M20</f>
        <v>1600</v>
      </c>
      <c r="K11" s="55"/>
    </row>
    <row r="12" spans="1:11" ht="37.5" customHeight="1">
      <c r="A12" s="6">
        <v>3</v>
      </c>
      <c r="B12" s="7" t="s">
        <v>16</v>
      </c>
      <c r="C12" s="6" t="s">
        <v>17</v>
      </c>
      <c r="D12" s="6" t="s">
        <v>18</v>
      </c>
      <c r="E12" s="8">
        <f>SUM(F12:I12)</f>
        <v>5998.63</v>
      </c>
      <c r="F12" s="8">
        <f>'1c _ Wodociągi'!D15</f>
        <v>1485</v>
      </c>
      <c r="G12" s="8">
        <f>'1c _ Wodociągi'!G15</f>
        <v>820</v>
      </c>
      <c r="H12" s="8">
        <f>'1c _ Wodociągi'!J15</f>
        <v>3108.63</v>
      </c>
      <c r="I12" s="8">
        <f>'1c _ Wodociągi'!M15</f>
        <v>585</v>
      </c>
      <c r="K12" s="55"/>
    </row>
    <row r="13" spans="1:11" ht="60.75" customHeight="1">
      <c r="A13" s="6">
        <v>4</v>
      </c>
      <c r="B13" s="7" t="s">
        <v>19</v>
      </c>
      <c r="C13" s="6" t="s">
        <v>20</v>
      </c>
      <c r="D13" s="6" t="s">
        <v>21</v>
      </c>
      <c r="E13" s="8">
        <f>SUM(F13:I13)</f>
        <v>1857.2199999999998</v>
      </c>
      <c r="F13" s="8">
        <f>'1d _ Obiekty kubaturowe'!D16</f>
        <v>804.5</v>
      </c>
      <c r="G13" s="8">
        <f>'1d _ Obiekty kubaturowe'!G16</f>
        <v>568.9499999999999</v>
      </c>
      <c r="H13" s="8">
        <f>'1d _ Obiekty kubaturowe'!I16</f>
        <v>407.44</v>
      </c>
      <c r="I13" s="8">
        <f>'1d _ Obiekty kubaturowe'!M16</f>
        <v>76.33</v>
      </c>
      <c r="K13" s="56">
        <f>'1d _ Obiekty kubaturowe'!R16</f>
        <v>92.72</v>
      </c>
    </row>
    <row r="14" spans="1:11" ht="41.25" customHeight="1">
      <c r="A14" s="6">
        <v>5</v>
      </c>
      <c r="B14" s="7" t="s">
        <v>22</v>
      </c>
      <c r="C14" s="6" t="s">
        <v>23</v>
      </c>
      <c r="D14" s="6" t="s">
        <v>24</v>
      </c>
      <c r="E14" s="8">
        <f>SUM(F14:I14)</f>
        <v>2831.3999999999996</v>
      </c>
      <c r="F14" s="8">
        <f>'1e _ Obiekty sportowe'!D10</f>
        <v>0</v>
      </c>
      <c r="G14" s="8">
        <f>'1e _ Obiekty sportowe'!G10</f>
        <v>159.6</v>
      </c>
      <c r="H14" s="8">
        <f>'1e _ Obiekty sportowe'!I10</f>
        <v>916.2</v>
      </c>
      <c r="I14" s="8">
        <f>'1e _ Obiekty sportowe'!M10</f>
        <v>1755.6</v>
      </c>
      <c r="K14" s="55"/>
    </row>
    <row r="15" spans="1:11" ht="30" customHeight="1">
      <c r="A15" s="87" t="s">
        <v>25</v>
      </c>
      <c r="B15" s="87"/>
      <c r="C15" s="87"/>
      <c r="D15" s="87"/>
      <c r="E15" s="9">
        <f>IF(SUM(E10:E14)=SUM(F15:I15),SUM(F15:I15),"BŁĄD KRZYŻÓWKI")</f>
        <v>21910.940000000002</v>
      </c>
      <c r="F15" s="9">
        <f>SUM(F10:F14)</f>
        <v>3444.44</v>
      </c>
      <c r="G15" s="9">
        <f>SUM(G10:G14)</f>
        <v>3902.6099999999997</v>
      </c>
      <c r="H15" s="9">
        <f>SUM(H10:H14)</f>
        <v>9635.960000000001</v>
      </c>
      <c r="I15" s="9">
        <f>SUM(I10:I14)</f>
        <v>4927.93</v>
      </c>
      <c r="K15" s="48">
        <f>SUM(K10:K14)</f>
        <v>92.72</v>
      </c>
    </row>
  </sheetData>
  <mergeCells count="10">
    <mergeCell ref="A15:D15"/>
    <mergeCell ref="G1:H1"/>
    <mergeCell ref="G3:H3"/>
    <mergeCell ref="A6:I6"/>
    <mergeCell ref="A8:A9"/>
    <mergeCell ref="B8:B9"/>
    <mergeCell ref="C8:C9"/>
    <mergeCell ref="D8:D9"/>
    <mergeCell ref="E8:E9"/>
    <mergeCell ref="F8:I8"/>
  </mergeCells>
  <printOptions horizontalCentered="1"/>
  <pageMargins left="0.7875" right="0.7875" top="0.5902777777777778" bottom="0.9840277777777778" header="0.5118055555555556" footer="0.5118055555555556"/>
  <pageSetup fitToHeight="0" horizontalDpi="300" verticalDpi="300" orientation="landscape" paperSize="9" scale="76" r:id="rId1"/>
  <headerFooter alignWithMargins="0">
    <oddFooter>&amp;C&amp;10Strona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60" workbookViewId="0" topLeftCell="A1">
      <selection activeCell="O43" sqref="O43"/>
    </sheetView>
  </sheetViews>
  <sheetFormatPr defaultColWidth="9.140625" defaultRowHeight="12.75"/>
  <cols>
    <col min="1" max="1" width="3.421875" style="1" customWidth="1"/>
    <col min="2" max="2" width="27.00390625" style="1" customWidth="1"/>
    <col min="3" max="14" width="10.57421875" style="1" customWidth="1"/>
    <col min="15" max="15" width="10.7109375" style="1" customWidth="1"/>
    <col min="16" max="16384" width="9.00390625" style="1" customWidth="1"/>
  </cols>
  <sheetData>
    <row r="1" spans="1:15" ht="19.5" customHeight="1">
      <c r="A1" s="104" t="s">
        <v>26</v>
      </c>
      <c r="B1" s="106" t="s">
        <v>27</v>
      </c>
      <c r="C1" s="67" t="s">
        <v>28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91" t="s">
        <v>29</v>
      </c>
    </row>
    <row r="2" spans="1:15" ht="16.5" customHeight="1">
      <c r="A2" s="104"/>
      <c r="B2" s="106"/>
      <c r="C2" s="69">
        <v>2003</v>
      </c>
      <c r="D2" s="69"/>
      <c r="E2" s="69"/>
      <c r="F2" s="69">
        <v>2004</v>
      </c>
      <c r="G2" s="69"/>
      <c r="H2" s="69"/>
      <c r="I2" s="69">
        <v>2005</v>
      </c>
      <c r="J2" s="69"/>
      <c r="K2" s="69"/>
      <c r="L2" s="69">
        <v>2006</v>
      </c>
      <c r="M2" s="69"/>
      <c r="N2" s="69"/>
      <c r="O2" s="91"/>
    </row>
    <row r="3" spans="1:15" ht="19.5" customHeight="1">
      <c r="A3" s="104"/>
      <c r="B3" s="106"/>
      <c r="C3" s="67" t="s">
        <v>30</v>
      </c>
      <c r="D3" s="67"/>
      <c r="E3" s="67"/>
      <c r="F3" s="67" t="s">
        <v>31</v>
      </c>
      <c r="G3" s="67"/>
      <c r="H3" s="67"/>
      <c r="I3" s="67" t="s">
        <v>32</v>
      </c>
      <c r="J3" s="67"/>
      <c r="K3" s="67"/>
      <c r="L3" s="67" t="s">
        <v>33</v>
      </c>
      <c r="M3" s="67"/>
      <c r="N3" s="67"/>
      <c r="O3" s="91"/>
    </row>
    <row r="4" spans="1:15" ht="29.25" customHeight="1">
      <c r="A4" s="105"/>
      <c r="B4" s="107"/>
      <c r="C4" s="61" t="s">
        <v>34</v>
      </c>
      <c r="D4" s="61" t="s">
        <v>35</v>
      </c>
      <c r="E4" s="61" t="s">
        <v>36</v>
      </c>
      <c r="F4" s="61" t="s">
        <v>37</v>
      </c>
      <c r="G4" s="61" t="s">
        <v>38</v>
      </c>
      <c r="H4" s="61" t="s">
        <v>39</v>
      </c>
      <c r="I4" s="61" t="s">
        <v>40</v>
      </c>
      <c r="J4" s="61" t="s">
        <v>41</v>
      </c>
      <c r="K4" s="61" t="s">
        <v>42</v>
      </c>
      <c r="L4" s="61" t="s">
        <v>43</v>
      </c>
      <c r="M4" s="61" t="s">
        <v>44</v>
      </c>
      <c r="N4" s="61" t="s">
        <v>45</v>
      </c>
      <c r="O4" s="68"/>
    </row>
    <row r="5" spans="1:15" ht="14.25" customHeight="1">
      <c r="A5" s="62"/>
      <c r="B5" s="62"/>
      <c r="C5" s="63">
        <v>1</v>
      </c>
      <c r="D5" s="63">
        <v>2</v>
      </c>
      <c r="E5" s="63">
        <v>3</v>
      </c>
      <c r="F5" s="63">
        <v>4</v>
      </c>
      <c r="G5" s="63">
        <v>5</v>
      </c>
      <c r="H5" s="63">
        <v>6</v>
      </c>
      <c r="I5" s="63">
        <v>7</v>
      </c>
      <c r="J5" s="63">
        <v>8</v>
      </c>
      <c r="K5" s="63">
        <v>9</v>
      </c>
      <c r="L5" s="63">
        <v>10</v>
      </c>
      <c r="M5" s="63">
        <v>11</v>
      </c>
      <c r="N5" s="63">
        <v>12</v>
      </c>
      <c r="O5" s="62"/>
    </row>
    <row r="6" spans="1:15" ht="12.75">
      <c r="A6" s="93" t="s">
        <v>46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5" ht="25.5">
      <c r="A7" s="11">
        <v>1</v>
      </c>
      <c r="B7" s="12" t="s">
        <v>47</v>
      </c>
      <c r="C7" s="13">
        <f aca="true" t="shared" si="0" ref="C7:C14">SUM(D7,E7)</f>
        <v>195.44</v>
      </c>
      <c r="D7" s="14">
        <v>195.44</v>
      </c>
      <c r="E7" s="15"/>
      <c r="F7" s="16">
        <f aca="true" t="shared" si="1" ref="F7:F14">SUM(G7,H7)</f>
        <v>0</v>
      </c>
      <c r="G7" s="17"/>
      <c r="H7" s="15"/>
      <c r="I7" s="16">
        <f>SUM(J7,K7)</f>
        <v>0</v>
      </c>
      <c r="J7" s="17"/>
      <c r="K7" s="15"/>
      <c r="L7" s="16">
        <f aca="true" t="shared" si="2" ref="L7:L14">SUM(M7,N7)</f>
        <v>0</v>
      </c>
      <c r="M7" s="17"/>
      <c r="N7" s="15"/>
      <c r="O7" s="16">
        <f aca="true" t="shared" si="3" ref="O7:O14">SUM(C7,F7,I7,L7)</f>
        <v>195.44</v>
      </c>
    </row>
    <row r="8" spans="1:15" ht="25.5">
      <c r="A8" s="11">
        <v>2</v>
      </c>
      <c r="B8" s="12" t="s">
        <v>48</v>
      </c>
      <c r="C8" s="13">
        <f t="shared" si="0"/>
        <v>37</v>
      </c>
      <c r="D8" s="14">
        <v>37</v>
      </c>
      <c r="E8" s="15"/>
      <c r="F8" s="16">
        <f t="shared" si="1"/>
        <v>0</v>
      </c>
      <c r="G8" s="17"/>
      <c r="H8" s="15"/>
      <c r="I8" s="16">
        <v>52</v>
      </c>
      <c r="J8" s="17">
        <v>52</v>
      </c>
      <c r="K8" s="15"/>
      <c r="L8" s="16">
        <f t="shared" si="2"/>
        <v>600</v>
      </c>
      <c r="M8" s="17">
        <v>272</v>
      </c>
      <c r="N8" s="15">
        <v>328</v>
      </c>
      <c r="O8" s="16">
        <f t="shared" si="3"/>
        <v>689</v>
      </c>
    </row>
    <row r="9" spans="1:15" ht="17.25" customHeight="1">
      <c r="A9" s="11" t="s">
        <v>49</v>
      </c>
      <c r="B9" s="12" t="s">
        <v>50</v>
      </c>
      <c r="C9" s="13">
        <f t="shared" si="0"/>
        <v>0</v>
      </c>
      <c r="D9" s="14"/>
      <c r="E9" s="15"/>
      <c r="F9" s="16">
        <f t="shared" si="1"/>
        <v>207</v>
      </c>
      <c r="G9" s="17">
        <v>207</v>
      </c>
      <c r="H9" s="15"/>
      <c r="I9" s="16">
        <f aca="true" t="shared" si="4" ref="I9:I14">SUM(J9,K9)</f>
        <v>0</v>
      </c>
      <c r="J9" s="17"/>
      <c r="K9" s="15"/>
      <c r="L9" s="16">
        <f t="shared" si="2"/>
        <v>0</v>
      </c>
      <c r="M9" s="17"/>
      <c r="N9" s="15"/>
      <c r="O9" s="16">
        <f t="shared" si="3"/>
        <v>207</v>
      </c>
    </row>
    <row r="10" spans="1:15" ht="18.75" customHeight="1">
      <c r="A10" s="11" t="s">
        <v>51</v>
      </c>
      <c r="B10" s="12" t="s">
        <v>52</v>
      </c>
      <c r="C10" s="13">
        <f t="shared" si="0"/>
        <v>0</v>
      </c>
      <c r="D10" s="14"/>
      <c r="E10" s="15"/>
      <c r="F10" s="16">
        <f t="shared" si="1"/>
        <v>0</v>
      </c>
      <c r="G10" s="17"/>
      <c r="H10" s="15"/>
      <c r="I10" s="16">
        <f t="shared" si="4"/>
        <v>0</v>
      </c>
      <c r="J10" s="17"/>
      <c r="K10" s="15"/>
      <c r="L10" s="16">
        <f t="shared" si="2"/>
        <v>0</v>
      </c>
      <c r="M10" s="17"/>
      <c r="N10" s="15"/>
      <c r="O10" s="16">
        <f t="shared" si="3"/>
        <v>0</v>
      </c>
    </row>
    <row r="11" spans="1:15" ht="17.25" customHeight="1">
      <c r="A11" s="11" t="s">
        <v>53</v>
      </c>
      <c r="B11" s="12" t="s">
        <v>54</v>
      </c>
      <c r="C11" s="13">
        <f t="shared" si="0"/>
        <v>0</v>
      </c>
      <c r="D11" s="14"/>
      <c r="E11" s="15"/>
      <c r="F11" s="16">
        <f t="shared" si="1"/>
        <v>0</v>
      </c>
      <c r="G11" s="17"/>
      <c r="H11" s="15"/>
      <c r="I11" s="16">
        <f t="shared" si="4"/>
        <v>0</v>
      </c>
      <c r="J11" s="17"/>
      <c r="K11" s="15"/>
      <c r="L11" s="16">
        <f t="shared" si="2"/>
        <v>0</v>
      </c>
      <c r="M11" s="17"/>
      <c r="N11" s="15"/>
      <c r="O11" s="16">
        <f t="shared" si="3"/>
        <v>0</v>
      </c>
    </row>
    <row r="12" spans="1:15" ht="25.5">
      <c r="A12" s="11" t="s">
        <v>55</v>
      </c>
      <c r="B12" s="12" t="s">
        <v>56</v>
      </c>
      <c r="C12" s="13">
        <f t="shared" si="0"/>
        <v>137</v>
      </c>
      <c r="D12" s="14">
        <v>137</v>
      </c>
      <c r="E12" s="15"/>
      <c r="F12" s="16">
        <f t="shared" si="1"/>
        <v>0</v>
      </c>
      <c r="G12" s="17"/>
      <c r="H12" s="15"/>
      <c r="I12" s="16">
        <f t="shared" si="4"/>
        <v>0</v>
      </c>
      <c r="J12" s="17"/>
      <c r="K12" s="15"/>
      <c r="L12" s="16">
        <f t="shared" si="2"/>
        <v>0</v>
      </c>
      <c r="M12" s="17"/>
      <c r="N12" s="15"/>
      <c r="O12" s="16">
        <f t="shared" si="3"/>
        <v>137</v>
      </c>
    </row>
    <row r="13" spans="1:15" ht="28.5" customHeight="1">
      <c r="A13" s="11" t="s">
        <v>57</v>
      </c>
      <c r="B13" s="12" t="s">
        <v>58</v>
      </c>
      <c r="C13" s="13">
        <f t="shared" si="0"/>
        <v>150</v>
      </c>
      <c r="D13" s="14">
        <v>50</v>
      </c>
      <c r="E13" s="15">
        <v>100</v>
      </c>
      <c r="F13" s="16">
        <f t="shared" si="1"/>
        <v>20</v>
      </c>
      <c r="G13" s="17">
        <v>20</v>
      </c>
      <c r="H13" s="15"/>
      <c r="I13" s="16">
        <f t="shared" si="4"/>
        <v>0</v>
      </c>
      <c r="J13" s="17"/>
      <c r="K13" s="15"/>
      <c r="L13" s="16">
        <f t="shared" si="2"/>
        <v>0</v>
      </c>
      <c r="M13" s="17"/>
      <c r="N13" s="15"/>
      <c r="O13" s="16">
        <f t="shared" si="3"/>
        <v>170</v>
      </c>
    </row>
    <row r="14" spans="1:15" ht="38.25">
      <c r="A14" s="11" t="s">
        <v>59</v>
      </c>
      <c r="B14" s="12" t="s">
        <v>60</v>
      </c>
      <c r="C14" s="13">
        <f t="shared" si="0"/>
        <v>340</v>
      </c>
      <c r="D14" s="14">
        <v>90</v>
      </c>
      <c r="E14" s="15">
        <v>250</v>
      </c>
      <c r="F14" s="16">
        <f t="shared" si="1"/>
        <v>0</v>
      </c>
      <c r="G14" s="17"/>
      <c r="H14" s="15"/>
      <c r="I14" s="16">
        <f t="shared" si="4"/>
        <v>0</v>
      </c>
      <c r="J14" s="17"/>
      <c r="K14" s="15"/>
      <c r="L14" s="16">
        <f t="shared" si="2"/>
        <v>0</v>
      </c>
      <c r="M14" s="17"/>
      <c r="N14" s="15"/>
      <c r="O14" s="16">
        <f t="shared" si="3"/>
        <v>340</v>
      </c>
    </row>
    <row r="15" spans="1:15" ht="12.75">
      <c r="A15" s="93" t="s">
        <v>61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</row>
    <row r="16" spans="1:15" ht="25.5">
      <c r="A16" s="11" t="s">
        <v>62</v>
      </c>
      <c r="B16" s="12" t="s">
        <v>63</v>
      </c>
      <c r="C16" s="13">
        <f>SUM(D16,E16)</f>
        <v>0</v>
      </c>
      <c r="D16" s="14"/>
      <c r="E16" s="15"/>
      <c r="F16" s="16">
        <f>SUM(G16,H16)</f>
        <v>0</v>
      </c>
      <c r="G16" s="17"/>
      <c r="H16" s="15"/>
      <c r="I16" s="16">
        <f>SUM(J16,K16)</f>
        <v>0</v>
      </c>
      <c r="J16" s="17"/>
      <c r="K16" s="15"/>
      <c r="L16" s="16">
        <f>SUM(M16,N16)</f>
        <v>0</v>
      </c>
      <c r="M16" s="17"/>
      <c r="N16" s="15"/>
      <c r="O16" s="16">
        <f>SUM(C16,F16,I16,L16)</f>
        <v>0</v>
      </c>
    </row>
    <row r="17" spans="1:15" ht="12.75">
      <c r="A17" s="93" t="s">
        <v>64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</row>
    <row r="18" spans="1:15" ht="51">
      <c r="A18" s="11" t="s">
        <v>65</v>
      </c>
      <c r="B18" s="12" t="s">
        <v>66</v>
      </c>
      <c r="C18" s="13">
        <f>SUM(D18,E18)</f>
        <v>0</v>
      </c>
      <c r="D18" s="14"/>
      <c r="E18" s="15"/>
      <c r="F18" s="16"/>
      <c r="G18" s="17"/>
      <c r="H18" s="15"/>
      <c r="I18" s="16">
        <f>J18+K18</f>
        <v>3082.91</v>
      </c>
      <c r="J18" s="17">
        <v>3082.91</v>
      </c>
      <c r="K18" s="15"/>
      <c r="L18" s="16">
        <f>SUM(M18,N18)</f>
        <v>0</v>
      </c>
      <c r="M18" s="17"/>
      <c r="N18" s="15"/>
      <c r="O18" s="16">
        <f>SUM(C18,F18,I18,L18)</f>
        <v>3082.91</v>
      </c>
    </row>
    <row r="19" spans="1:15" ht="38.25">
      <c r="A19" s="11"/>
      <c r="B19" s="12"/>
      <c r="C19" s="13"/>
      <c r="D19" s="14"/>
      <c r="E19" s="15"/>
      <c r="F19" s="16"/>
      <c r="G19" s="17"/>
      <c r="H19" s="15"/>
      <c r="I19" s="16"/>
      <c r="J19" s="57" t="s">
        <v>249</v>
      </c>
      <c r="K19" s="15"/>
      <c r="L19" s="16"/>
      <c r="M19" s="17"/>
      <c r="N19" s="15"/>
      <c r="O19" s="16"/>
    </row>
    <row r="20" spans="1:15" ht="19.5" customHeight="1">
      <c r="A20" s="11" t="s">
        <v>67</v>
      </c>
      <c r="B20" s="12" t="s">
        <v>68</v>
      </c>
      <c r="C20" s="13">
        <f>SUM(D20,E20)</f>
        <v>0</v>
      </c>
      <c r="D20" s="14"/>
      <c r="E20" s="15"/>
      <c r="F20" s="16">
        <f>SUM(G20,H20)</f>
        <v>210.5</v>
      </c>
      <c r="G20" s="17">
        <v>210.5</v>
      </c>
      <c r="H20" s="15"/>
      <c r="I20" s="16">
        <v>43</v>
      </c>
      <c r="J20" s="17">
        <v>43</v>
      </c>
      <c r="K20" s="15"/>
      <c r="L20" s="16">
        <f>SUM(M20,N20)</f>
        <v>0</v>
      </c>
      <c r="M20" s="17"/>
      <c r="N20" s="15"/>
      <c r="O20" s="16">
        <f>SUM(C20,F20,I20,L20)</f>
        <v>253.5</v>
      </c>
    </row>
    <row r="21" spans="1:15" ht="12.75">
      <c r="A21" s="93" t="s">
        <v>69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</row>
    <row r="22" spans="1:15" ht="12.75">
      <c r="A22" s="93" t="s">
        <v>70</v>
      </c>
      <c r="B22" s="101" t="s">
        <v>71</v>
      </c>
      <c r="C22" s="102"/>
      <c r="D22" s="93"/>
      <c r="E22" s="93"/>
      <c r="F22" s="19" t="s">
        <v>72</v>
      </c>
      <c r="G22" s="19" t="s">
        <v>73</v>
      </c>
      <c r="H22" s="18"/>
      <c r="I22" s="18"/>
      <c r="J22" s="18"/>
      <c r="K22" s="18"/>
      <c r="L22" s="18"/>
      <c r="M22" s="18"/>
      <c r="N22" s="18"/>
      <c r="O22" s="102" t="s">
        <v>74</v>
      </c>
    </row>
    <row r="23" spans="1:15" ht="12.75">
      <c r="A23" s="93"/>
      <c r="B23" s="101"/>
      <c r="C23" s="102"/>
      <c r="D23" s="93"/>
      <c r="E23" s="93"/>
      <c r="F23" s="103" t="s">
        <v>75</v>
      </c>
      <c r="G23" s="103"/>
      <c r="H23" s="103"/>
      <c r="I23" s="16">
        <f>SUM(J23,K23)</f>
        <v>0</v>
      </c>
      <c r="J23" s="17"/>
      <c r="K23" s="15"/>
      <c r="L23" s="16">
        <f>SUM(M23,N23)</f>
        <v>0</v>
      </c>
      <c r="M23" s="17"/>
      <c r="N23" s="15"/>
      <c r="O23" s="102"/>
    </row>
    <row r="24" spans="1:15" ht="15.75" customHeight="1">
      <c r="A24" s="98" t="s">
        <v>76</v>
      </c>
      <c r="B24" s="99" t="s">
        <v>77</v>
      </c>
      <c r="C24" s="95">
        <f>SUM(D24,E24)</f>
        <v>0</v>
      </c>
      <c r="D24" s="100"/>
      <c r="E24" s="97"/>
      <c r="F24" s="16">
        <f>SUM(G24,H24)</f>
        <v>88.6</v>
      </c>
      <c r="G24" s="17">
        <v>88.6</v>
      </c>
      <c r="H24" s="15"/>
      <c r="I24" s="95">
        <f>SUM(J24,K24)</f>
        <v>0</v>
      </c>
      <c r="J24" s="96"/>
      <c r="K24" s="97"/>
      <c r="L24" s="95">
        <f>SUM(M24,N24)</f>
        <v>0</v>
      </c>
      <c r="M24" s="96"/>
      <c r="N24" s="97"/>
      <c r="O24" s="95">
        <f>SUM(C24,F24,I24,L24)</f>
        <v>88.6</v>
      </c>
    </row>
    <row r="25" spans="1:15" ht="13.5" customHeight="1">
      <c r="A25" s="98"/>
      <c r="B25" s="99"/>
      <c r="C25" s="95"/>
      <c r="D25" s="100"/>
      <c r="E25" s="97"/>
      <c r="F25" s="92" t="s">
        <v>78</v>
      </c>
      <c r="G25" s="92"/>
      <c r="H25" s="92"/>
      <c r="I25" s="95"/>
      <c r="J25" s="96"/>
      <c r="K25" s="97"/>
      <c r="L25" s="95"/>
      <c r="M25" s="96"/>
      <c r="N25" s="97"/>
      <c r="O25" s="95"/>
    </row>
    <row r="26" spans="1:15" ht="25.5">
      <c r="A26" s="11" t="s">
        <v>79</v>
      </c>
      <c r="B26" s="12" t="s">
        <v>80</v>
      </c>
      <c r="C26" s="13">
        <f>SUM(D26,E26)</f>
        <v>0</v>
      </c>
      <c r="D26" s="14"/>
      <c r="E26" s="15"/>
      <c r="F26" s="16">
        <f>SUM(G26,H26)</f>
        <v>0</v>
      </c>
      <c r="G26" s="17"/>
      <c r="H26" s="15"/>
      <c r="I26" s="16">
        <f>SUM(J26,K26)</f>
        <v>0</v>
      </c>
      <c r="J26" s="17"/>
      <c r="K26" s="15"/>
      <c r="L26" s="16">
        <f>SUM(M26,N26)</f>
        <v>1000</v>
      </c>
      <c r="M26" s="17">
        <v>385</v>
      </c>
      <c r="N26" s="15">
        <v>615</v>
      </c>
      <c r="O26" s="16">
        <f>SUM(C26,F26,I26,L26)</f>
        <v>1000</v>
      </c>
    </row>
    <row r="27" spans="1:15" ht="38.25">
      <c r="A27" s="11" t="s">
        <v>81</v>
      </c>
      <c r="B27" s="12" t="s">
        <v>82</v>
      </c>
      <c r="C27" s="13">
        <f>SUM(D27,E27)</f>
        <v>0</v>
      </c>
      <c r="D27" s="14"/>
      <c r="E27" s="15"/>
      <c r="F27" s="16">
        <v>69.5</v>
      </c>
      <c r="G27" s="20">
        <v>69.5</v>
      </c>
      <c r="I27" s="16">
        <v>613.78</v>
      </c>
      <c r="J27" s="17">
        <v>613.78</v>
      </c>
      <c r="K27" s="15"/>
      <c r="L27" s="16">
        <f>SUM(M27,N27)</f>
        <v>0</v>
      </c>
      <c r="M27" s="17"/>
      <c r="N27" s="15"/>
      <c r="O27" s="16">
        <f>SUM(C27,F27,I27,L27)</f>
        <v>683.28</v>
      </c>
    </row>
    <row r="28" spans="1:15" ht="38.25">
      <c r="A28" s="11"/>
      <c r="B28" s="12"/>
      <c r="C28" s="49"/>
      <c r="D28" s="14"/>
      <c r="E28" s="14"/>
      <c r="F28" s="16"/>
      <c r="G28" s="20"/>
      <c r="I28" s="16"/>
      <c r="J28" s="57" t="s">
        <v>250</v>
      </c>
      <c r="K28" s="14"/>
      <c r="L28" s="16"/>
      <c r="M28" s="17"/>
      <c r="N28" s="14"/>
      <c r="O28" s="16"/>
    </row>
    <row r="29" spans="1:15" ht="12.75">
      <c r="A29" s="93" t="s">
        <v>83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</row>
    <row r="30" spans="1:15" ht="25.5">
      <c r="A30" s="11" t="s">
        <v>84</v>
      </c>
      <c r="B30" s="12" t="s">
        <v>85</v>
      </c>
      <c r="C30" s="13">
        <f>SUM(D30,E30)</f>
        <v>30</v>
      </c>
      <c r="D30" s="14">
        <v>30</v>
      </c>
      <c r="E30" s="15"/>
      <c r="F30" s="16">
        <f>SUM(G30,H30)</f>
        <v>0</v>
      </c>
      <c r="G30" s="17"/>
      <c r="H30" s="15"/>
      <c r="I30" s="16">
        <f>SUM(J30,K30)</f>
        <v>0</v>
      </c>
      <c r="J30" s="17"/>
      <c r="K30" s="15"/>
      <c r="L30" s="16">
        <f>SUM(M30,N30)</f>
        <v>0</v>
      </c>
      <c r="M30" s="17"/>
      <c r="N30" s="15"/>
      <c r="O30" s="16">
        <f>SUM(C30,F30,I30,L30)</f>
        <v>30</v>
      </c>
    </row>
    <row r="31" spans="1:15" ht="25.5">
      <c r="A31" s="11" t="s">
        <v>86</v>
      </c>
      <c r="B31" s="12" t="s">
        <v>87</v>
      </c>
      <c r="C31" s="13">
        <f>SUM(D31,E31)</f>
        <v>0</v>
      </c>
      <c r="D31" s="14"/>
      <c r="E31" s="15"/>
      <c r="F31" s="16">
        <f>SUM(G31,H31)</f>
        <v>0</v>
      </c>
      <c r="G31" s="17"/>
      <c r="H31" s="15"/>
      <c r="I31" s="16">
        <f>SUM(J31,K31)</f>
        <v>0</v>
      </c>
      <c r="J31" s="17"/>
      <c r="K31" s="15"/>
      <c r="L31" s="16">
        <f>SUM(M31,N31)</f>
        <v>200</v>
      </c>
      <c r="M31" s="17">
        <v>77</v>
      </c>
      <c r="N31" s="15">
        <v>123</v>
      </c>
      <c r="O31" s="16">
        <f>SUM(C31,F31,I31,L31)</f>
        <v>200</v>
      </c>
    </row>
    <row r="32" spans="1:15" ht="12.75">
      <c r="A32" s="93" t="s">
        <v>88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</row>
    <row r="33" spans="1:15" ht="20.25" customHeight="1">
      <c r="A33" s="98" t="s">
        <v>89</v>
      </c>
      <c r="B33" s="99" t="s">
        <v>90</v>
      </c>
      <c r="C33" s="95">
        <f>SUM(D33,E33)</f>
        <v>0</v>
      </c>
      <c r="D33" s="96"/>
      <c r="E33" s="97"/>
      <c r="F33" s="16">
        <f>SUM(G33,H33)</f>
        <v>92</v>
      </c>
      <c r="G33" s="17">
        <v>92</v>
      </c>
      <c r="H33" s="15"/>
      <c r="I33" s="95">
        <f>SUM(J33,K33)</f>
        <v>0</v>
      </c>
      <c r="J33" s="96"/>
      <c r="K33" s="97"/>
      <c r="L33" s="95">
        <f>SUM(M33,N33)</f>
        <v>0</v>
      </c>
      <c r="M33" s="96"/>
      <c r="N33" s="97"/>
      <c r="O33" s="95">
        <f>SUM(C33,F33,I33,L33)</f>
        <v>92</v>
      </c>
    </row>
    <row r="34" spans="1:15" ht="10.5" customHeight="1">
      <c r="A34" s="98"/>
      <c r="B34" s="99"/>
      <c r="C34" s="95"/>
      <c r="D34" s="96"/>
      <c r="E34" s="97"/>
      <c r="F34" s="92" t="s">
        <v>91</v>
      </c>
      <c r="G34" s="92"/>
      <c r="H34" s="92"/>
      <c r="I34" s="95"/>
      <c r="J34" s="96"/>
      <c r="K34" s="97"/>
      <c r="L34" s="95"/>
      <c r="M34" s="96"/>
      <c r="N34" s="97"/>
      <c r="O34" s="95"/>
    </row>
    <row r="35" spans="1:15" ht="29.25" customHeight="1">
      <c r="A35" s="11" t="s">
        <v>92</v>
      </c>
      <c r="B35" s="12" t="s">
        <v>93</v>
      </c>
      <c r="C35" s="13">
        <f>SUM(D35,E35)</f>
        <v>0</v>
      </c>
      <c r="D35" s="14"/>
      <c r="E35" s="15"/>
      <c r="F35" s="16">
        <f>SUM(G35,H35)</f>
        <v>0</v>
      </c>
      <c r="G35" s="17"/>
      <c r="H35" s="15"/>
      <c r="I35" s="16">
        <f>SUM(J35,K35)</f>
        <v>55</v>
      </c>
      <c r="J35" s="17">
        <v>55</v>
      </c>
      <c r="K35" s="15"/>
      <c r="L35" s="16">
        <f>SUM(M35,N35)</f>
        <v>0</v>
      </c>
      <c r="M35" s="17"/>
      <c r="N35" s="15"/>
      <c r="O35" s="16">
        <f>SUM(C35,F35,I35,L35)</f>
        <v>55</v>
      </c>
    </row>
    <row r="36" spans="1:15" ht="38.25">
      <c r="A36" s="11" t="s">
        <v>94</v>
      </c>
      <c r="B36" s="12" t="s">
        <v>95</v>
      </c>
      <c r="C36" s="13">
        <f>SUM(D36,E36)</f>
        <v>0</v>
      </c>
      <c r="D36" s="14"/>
      <c r="E36" s="15"/>
      <c r="F36" s="16">
        <f>SUM(G36,H36)</f>
        <v>0</v>
      </c>
      <c r="G36" s="17"/>
      <c r="H36" s="15"/>
      <c r="I36" s="16">
        <f>SUM(J36,K36)</f>
        <v>0</v>
      </c>
      <c r="J36" s="17"/>
      <c r="K36" s="15"/>
      <c r="L36" s="16">
        <f>SUM(M36,N36)</f>
        <v>100</v>
      </c>
      <c r="M36" s="17">
        <v>59</v>
      </c>
      <c r="N36" s="15">
        <v>41</v>
      </c>
      <c r="O36" s="16">
        <f>SUM(C36,F36,I36,L36)</f>
        <v>100</v>
      </c>
    </row>
    <row r="37" spans="1:15" ht="12.75">
      <c r="A37" s="93" t="s">
        <v>96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</row>
    <row r="38" spans="1:15" ht="51">
      <c r="A38" s="11" t="s">
        <v>97</v>
      </c>
      <c r="B38" s="12" t="s">
        <v>245</v>
      </c>
      <c r="C38" s="13">
        <f>SUM(D38,E38)</f>
        <v>130</v>
      </c>
      <c r="D38" s="14">
        <v>130</v>
      </c>
      <c r="E38" s="15"/>
      <c r="F38" s="16">
        <f>SUM(G38,H38)</f>
        <v>0</v>
      </c>
      <c r="G38" s="17"/>
      <c r="H38" s="15"/>
      <c r="I38" s="16">
        <f>SUM(J38,K38)</f>
        <v>600</v>
      </c>
      <c r="J38" s="17">
        <v>150</v>
      </c>
      <c r="K38" s="15">
        <v>450</v>
      </c>
      <c r="L38" s="16">
        <f>SUM(M38,N38)</f>
        <v>200</v>
      </c>
      <c r="M38" s="17">
        <v>118</v>
      </c>
      <c r="N38" s="15">
        <v>82</v>
      </c>
      <c r="O38" s="16">
        <f>SUM(C38,F38,I38,L38)</f>
        <v>930</v>
      </c>
    </row>
    <row r="39" spans="1:15" ht="27.75" customHeight="1">
      <c r="A39" s="11" t="s">
        <v>98</v>
      </c>
      <c r="B39" s="12" t="s">
        <v>99</v>
      </c>
      <c r="C39" s="13">
        <f>SUM(D39,E39)</f>
        <v>0</v>
      </c>
      <c r="D39" s="14"/>
      <c r="E39" s="15"/>
      <c r="F39" s="16">
        <f>SUM(G39,H39)</f>
        <v>284.65</v>
      </c>
      <c r="G39" s="17">
        <v>284.65</v>
      </c>
      <c r="H39" s="21"/>
      <c r="I39" s="16">
        <f>SUM(J39,K39)</f>
        <v>0</v>
      </c>
      <c r="J39" s="17"/>
      <c r="K39" s="15"/>
      <c r="L39" s="16">
        <f>SUM(M39,N39)</f>
        <v>0</v>
      </c>
      <c r="M39" s="17"/>
      <c r="N39" s="15"/>
      <c r="O39" s="16">
        <f>SUM(C39,F39,I39,L39)</f>
        <v>284.65</v>
      </c>
    </row>
    <row r="40" spans="1:15" ht="18.75" customHeight="1">
      <c r="A40" s="11" t="s">
        <v>100</v>
      </c>
      <c r="B40" s="12" t="s">
        <v>101</v>
      </c>
      <c r="C40" s="13">
        <f>SUM(D40,E40)</f>
        <v>0</v>
      </c>
      <c r="D40" s="22"/>
      <c r="E40" s="15"/>
      <c r="F40" s="16">
        <f>SUM(G40,H40)</f>
        <v>312.97</v>
      </c>
      <c r="G40" s="17">
        <v>312.97</v>
      </c>
      <c r="H40" s="15"/>
      <c r="I40" s="16">
        <f>SUM(J40,K40)</f>
        <v>0</v>
      </c>
      <c r="J40" s="17"/>
      <c r="K40" s="15"/>
      <c r="L40" s="16">
        <f>SUM(M40,N40)</f>
        <v>0</v>
      </c>
      <c r="M40" s="17"/>
      <c r="N40" s="15"/>
      <c r="O40" s="16">
        <f>SUM(C40,F40,I40,L40)</f>
        <v>312.97</v>
      </c>
    </row>
    <row r="41" spans="1:15" ht="19.5" customHeight="1">
      <c r="A41" s="11" t="s">
        <v>102</v>
      </c>
      <c r="B41" s="12" t="s">
        <v>103</v>
      </c>
      <c r="C41" s="13">
        <f>SUM(D41,E41)</f>
        <v>0</v>
      </c>
      <c r="D41" s="14"/>
      <c r="E41" s="15"/>
      <c r="F41" s="16">
        <f>SUM(G41,H41)</f>
        <v>60</v>
      </c>
      <c r="G41" s="17">
        <v>60</v>
      </c>
      <c r="H41" s="15"/>
      <c r="I41" s="16">
        <f>SUM(J41,K41)</f>
        <v>0</v>
      </c>
      <c r="J41" s="17"/>
      <c r="K41" s="15"/>
      <c r="L41" s="16">
        <f>SUM(M41,N41)</f>
        <v>0</v>
      </c>
      <c r="M41" s="17"/>
      <c r="N41" s="15"/>
      <c r="O41" s="16">
        <f>SUM(C41,F41,I41,L41)</f>
        <v>60</v>
      </c>
    </row>
    <row r="42" spans="1:15" ht="30.75" customHeight="1">
      <c r="A42" s="94" t="s">
        <v>104</v>
      </c>
      <c r="B42" s="94"/>
      <c r="C42" s="23">
        <f aca="true" t="shared" si="5" ref="C42:N42">SUM(C7:C41)</f>
        <v>1019.44</v>
      </c>
      <c r="D42" s="24">
        <f t="shared" si="5"/>
        <v>669.44</v>
      </c>
      <c r="E42" s="24">
        <f t="shared" si="5"/>
        <v>350</v>
      </c>
      <c r="F42" s="24">
        <f t="shared" si="5"/>
        <v>1345.22</v>
      </c>
      <c r="G42" s="24">
        <f t="shared" si="5"/>
        <v>1345.22</v>
      </c>
      <c r="H42" s="24">
        <f t="shared" si="5"/>
        <v>0</v>
      </c>
      <c r="I42" s="24">
        <f t="shared" si="5"/>
        <v>4446.69</v>
      </c>
      <c r="J42" s="24">
        <f t="shared" si="5"/>
        <v>3996.6899999999996</v>
      </c>
      <c r="K42" s="24">
        <f t="shared" si="5"/>
        <v>450</v>
      </c>
      <c r="L42" s="24">
        <f t="shared" si="5"/>
        <v>2100</v>
      </c>
      <c r="M42" s="24">
        <f t="shared" si="5"/>
        <v>911</v>
      </c>
      <c r="N42" s="24">
        <f t="shared" si="5"/>
        <v>1189</v>
      </c>
      <c r="O42" s="25">
        <f>IF(SUM(C42,F42,I42,L42)=SUM(O7:O41),SUM(O7:O41),"BŁĄD KRZYŻÓWKI")</f>
        <v>8911.349999999999</v>
      </c>
    </row>
  </sheetData>
  <mergeCells count="53">
    <mergeCell ref="C3:E3"/>
    <mergeCell ref="F3:H3"/>
    <mergeCell ref="I3:K3"/>
    <mergeCell ref="L3:N3"/>
    <mergeCell ref="A6:O6"/>
    <mergeCell ref="A15:O15"/>
    <mergeCell ref="A1:A4"/>
    <mergeCell ref="B1:B4"/>
    <mergeCell ref="C1:N1"/>
    <mergeCell ref="O1:O4"/>
    <mergeCell ref="C2:E2"/>
    <mergeCell ref="F2:H2"/>
    <mergeCell ref="I2:K2"/>
    <mergeCell ref="L2:N2"/>
    <mergeCell ref="A17:O17"/>
    <mergeCell ref="A21:O21"/>
    <mergeCell ref="A22:A23"/>
    <mergeCell ref="B22:B23"/>
    <mergeCell ref="C22:C23"/>
    <mergeCell ref="D22:D23"/>
    <mergeCell ref="E22:E23"/>
    <mergeCell ref="O22:O23"/>
    <mergeCell ref="F23:H23"/>
    <mergeCell ref="A24:A25"/>
    <mergeCell ref="B24:B25"/>
    <mergeCell ref="C24:C25"/>
    <mergeCell ref="D24:D25"/>
    <mergeCell ref="E24:E25"/>
    <mergeCell ref="I24:I25"/>
    <mergeCell ref="J24:J25"/>
    <mergeCell ref="K24:K25"/>
    <mergeCell ref="F25:H25"/>
    <mergeCell ref="L24:L25"/>
    <mergeCell ref="M24:M25"/>
    <mergeCell ref="N24:N25"/>
    <mergeCell ref="O24:O25"/>
    <mergeCell ref="A29:O29"/>
    <mergeCell ref="A32:O32"/>
    <mergeCell ref="A33:A34"/>
    <mergeCell ref="B33:B34"/>
    <mergeCell ref="C33:C34"/>
    <mergeCell ref="D33:D34"/>
    <mergeCell ref="E33:E34"/>
    <mergeCell ref="I33:I34"/>
    <mergeCell ref="J33:J34"/>
    <mergeCell ref="K33:K34"/>
    <mergeCell ref="F34:H34"/>
    <mergeCell ref="A37:O37"/>
    <mergeCell ref="A42:B42"/>
    <mergeCell ref="L33:L34"/>
    <mergeCell ref="M33:M34"/>
    <mergeCell ref="N33:N34"/>
    <mergeCell ref="O33:O34"/>
  </mergeCells>
  <conditionalFormatting sqref="I7:I14 I16 I18:I20 I23:I28 I30:I31 I33:I36 I38:I42 L7:L14 L16 L18:L20 L23:L28 L30:L31 L33:L36 L38:L42 O7:O14 O16 O18:O20 O23:O28 O30:O31 O33:O36 J42:K42 O38:O42 M42:N42 C7:C14 C16 C18:C20 C23:C28 C30:C31 C33:C36 C38:C42 D24:D25 F38:F41 F7:F14 F16 F18:F20 F23:F24 F26:F28 F30:F31 F33 F35:F36 D42:H42">
    <cfRule type="cellIs" priority="1" dxfId="0" operator="equal" stopIfTrue="1">
      <formula>0</formula>
    </cfRule>
  </conditionalFormatting>
  <printOptions gridLines="1" horizontalCentered="1"/>
  <pageMargins left="0.7875" right="0.7875" top="0.9840277777777778" bottom="0.9840277777777778" header="0.5118055555555556" footer="0.5118055555555556"/>
  <pageSetup cellComments="atEnd" fitToHeight="0" horizontalDpi="300" verticalDpi="300" orientation="landscape" paperSize="9" scale="70" r:id="rId1"/>
  <headerFooter alignWithMargins="0">
    <oddHeader>&amp;L&amp;"Arial Black,Normalny"&amp;10Tabela Nr &amp;A</oddHeader>
    <oddFooter>&amp;C&amp;10Strona &amp;P z &amp;N</oddFooter>
  </headerFooter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60" workbookViewId="0" topLeftCell="A1">
      <selection activeCell="J21" sqref="J21"/>
    </sheetView>
  </sheetViews>
  <sheetFormatPr defaultColWidth="9.140625" defaultRowHeight="12.75"/>
  <cols>
    <col min="1" max="1" width="3.421875" style="1" customWidth="1"/>
    <col min="2" max="2" width="27.00390625" style="1" customWidth="1"/>
    <col min="3" max="6" width="10.57421875" style="1" customWidth="1"/>
    <col min="7" max="7" width="20.140625" style="1" customWidth="1"/>
    <col min="8" max="10" width="10.57421875" style="1" customWidth="1"/>
    <col min="11" max="11" width="13.7109375" style="1" customWidth="1"/>
    <col min="12" max="14" width="10.57421875" style="1" customWidth="1"/>
    <col min="15" max="15" width="10.7109375" style="1" customWidth="1"/>
    <col min="16" max="16384" width="9.00390625" style="1" customWidth="1"/>
  </cols>
  <sheetData>
    <row r="1" spans="1:15" ht="19.5" customHeight="1">
      <c r="A1" s="104" t="s">
        <v>105</v>
      </c>
      <c r="B1" s="106" t="s">
        <v>106</v>
      </c>
      <c r="C1" s="67" t="s">
        <v>107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91" t="s">
        <v>108</v>
      </c>
    </row>
    <row r="2" spans="1:15" ht="19.5" customHeight="1">
      <c r="A2" s="104"/>
      <c r="B2" s="106"/>
      <c r="C2" s="69">
        <v>2003</v>
      </c>
      <c r="D2" s="69"/>
      <c r="E2" s="69"/>
      <c r="F2" s="69">
        <v>2004</v>
      </c>
      <c r="G2" s="69"/>
      <c r="H2" s="69"/>
      <c r="I2" s="69">
        <v>2005</v>
      </c>
      <c r="J2" s="69"/>
      <c r="K2" s="69"/>
      <c r="L2" s="69">
        <v>2006</v>
      </c>
      <c r="M2" s="69"/>
      <c r="N2" s="69"/>
      <c r="O2" s="91"/>
    </row>
    <row r="3" spans="1:15" ht="19.5" customHeight="1">
      <c r="A3" s="104"/>
      <c r="B3" s="106"/>
      <c r="C3" s="67" t="s">
        <v>109</v>
      </c>
      <c r="D3" s="67"/>
      <c r="E3" s="67"/>
      <c r="F3" s="67" t="s">
        <v>110</v>
      </c>
      <c r="G3" s="67"/>
      <c r="H3" s="67"/>
      <c r="I3" s="67" t="s">
        <v>111</v>
      </c>
      <c r="J3" s="67"/>
      <c r="K3" s="67"/>
      <c r="L3" s="67" t="s">
        <v>112</v>
      </c>
      <c r="M3" s="67"/>
      <c r="N3" s="67"/>
      <c r="O3" s="91"/>
    </row>
    <row r="4" spans="1:15" ht="37.5" customHeight="1">
      <c r="A4" s="104"/>
      <c r="B4" s="106"/>
      <c r="C4" s="61" t="s">
        <v>113</v>
      </c>
      <c r="D4" s="61" t="s">
        <v>114</v>
      </c>
      <c r="E4" s="61" t="s">
        <v>115</v>
      </c>
      <c r="F4" s="10" t="s">
        <v>116</v>
      </c>
      <c r="G4" s="10" t="s">
        <v>117</v>
      </c>
      <c r="H4" s="10" t="s">
        <v>118</v>
      </c>
      <c r="I4" s="10" t="s">
        <v>119</v>
      </c>
      <c r="J4" s="10" t="s">
        <v>120</v>
      </c>
      <c r="K4" s="10" t="s">
        <v>121</v>
      </c>
      <c r="L4" s="10" t="s">
        <v>122</v>
      </c>
      <c r="M4" s="10" t="s">
        <v>123</v>
      </c>
      <c r="N4" s="10" t="s">
        <v>124</v>
      </c>
      <c r="O4" s="91"/>
    </row>
    <row r="5" spans="1:15" ht="15" customHeight="1">
      <c r="A5" s="65"/>
      <c r="B5" s="76"/>
      <c r="C5" s="77">
        <v>1</v>
      </c>
      <c r="D5" s="77">
        <v>2</v>
      </c>
      <c r="E5" s="77">
        <v>3</v>
      </c>
      <c r="F5" s="78">
        <v>4</v>
      </c>
      <c r="G5" s="60">
        <v>5</v>
      </c>
      <c r="H5" s="60">
        <v>6</v>
      </c>
      <c r="I5" s="60">
        <v>7</v>
      </c>
      <c r="J5" s="60">
        <v>8</v>
      </c>
      <c r="K5" s="60">
        <v>9</v>
      </c>
      <c r="L5" s="60">
        <v>10</v>
      </c>
      <c r="M5" s="60">
        <v>11</v>
      </c>
      <c r="N5" s="60">
        <v>12</v>
      </c>
      <c r="O5" s="66"/>
    </row>
    <row r="6" spans="1:15" ht="12.75">
      <c r="A6" s="110">
        <v>1</v>
      </c>
      <c r="B6" s="111" t="s">
        <v>125</v>
      </c>
      <c r="C6" s="95">
        <f>SUM(D6,E6)</f>
        <v>475</v>
      </c>
      <c r="D6" s="96">
        <v>105</v>
      </c>
      <c r="E6" s="97">
        <v>370</v>
      </c>
      <c r="F6" s="114" t="s">
        <v>126</v>
      </c>
      <c r="G6" s="114"/>
      <c r="H6" s="114"/>
      <c r="I6" s="115" t="s">
        <v>127</v>
      </c>
      <c r="J6" s="115"/>
      <c r="K6" s="115"/>
      <c r="L6" s="114" t="s">
        <v>128</v>
      </c>
      <c r="M6" s="114"/>
      <c r="N6" s="114"/>
      <c r="O6" s="74">
        <f>SUM(C6,F7,F10,I8,I10,L8,L10)</f>
        <v>6514.84</v>
      </c>
    </row>
    <row r="7" spans="1:15" ht="18.75" customHeight="1">
      <c r="A7" s="110"/>
      <c r="B7" s="111"/>
      <c r="C7" s="74"/>
      <c r="D7" s="112"/>
      <c r="E7" s="113"/>
      <c r="F7" s="75">
        <f>SUM(G7,H7)</f>
        <v>2031.44</v>
      </c>
      <c r="G7" s="26">
        <v>688.44</v>
      </c>
      <c r="H7" s="27">
        <v>1343</v>
      </c>
      <c r="I7" s="64" t="s">
        <v>129</v>
      </c>
      <c r="J7" s="64"/>
      <c r="K7" s="64"/>
      <c r="L7" s="108" t="s">
        <v>130</v>
      </c>
      <c r="M7" s="108"/>
      <c r="N7" s="108"/>
      <c r="O7" s="74"/>
    </row>
    <row r="8" spans="1:15" ht="132" customHeight="1">
      <c r="A8" s="110"/>
      <c r="B8" s="111"/>
      <c r="C8" s="74"/>
      <c r="D8" s="112"/>
      <c r="E8" s="113"/>
      <c r="F8" s="75"/>
      <c r="G8" s="28" t="s">
        <v>131</v>
      </c>
      <c r="H8" s="29" t="s">
        <v>132</v>
      </c>
      <c r="I8" s="13">
        <f>SUM(J8,K8)</f>
        <v>1332.5</v>
      </c>
      <c r="J8" s="14">
        <v>480.5</v>
      </c>
      <c r="K8" s="15">
        <v>852</v>
      </c>
      <c r="L8" s="13">
        <f>SUM(M8,N8)</f>
        <v>708.4</v>
      </c>
      <c r="M8" s="14">
        <v>213</v>
      </c>
      <c r="N8" s="15">
        <v>495.4</v>
      </c>
      <c r="O8" s="74"/>
    </row>
    <row r="9" spans="1:15" ht="18.75" customHeight="1">
      <c r="A9" s="110"/>
      <c r="B9" s="111"/>
      <c r="C9" s="74"/>
      <c r="D9" s="112"/>
      <c r="E9" s="113"/>
      <c r="F9" s="109" t="s">
        <v>133</v>
      </c>
      <c r="G9" s="109"/>
      <c r="H9" s="109"/>
      <c r="I9" s="95" t="s">
        <v>134</v>
      </c>
      <c r="J9" s="95"/>
      <c r="K9" s="95"/>
      <c r="L9" s="95" t="s">
        <v>135</v>
      </c>
      <c r="M9" s="95"/>
      <c r="N9" s="95"/>
      <c r="O9" s="74"/>
    </row>
    <row r="10" spans="1:15" ht="20.25" customHeight="1">
      <c r="A10" s="110"/>
      <c r="B10" s="111"/>
      <c r="C10" s="74"/>
      <c r="D10" s="112"/>
      <c r="E10" s="113"/>
      <c r="F10" s="95">
        <f>SUM(G10,H10)</f>
        <v>560.5</v>
      </c>
      <c r="G10" s="73">
        <v>150.5</v>
      </c>
      <c r="H10" s="97">
        <v>410</v>
      </c>
      <c r="I10" s="95">
        <f>SUM(J10,K10)</f>
        <v>1050</v>
      </c>
      <c r="J10" s="73">
        <v>431</v>
      </c>
      <c r="K10" s="97">
        <v>619</v>
      </c>
      <c r="L10" s="95">
        <f>SUM(M10,N10)</f>
        <v>357</v>
      </c>
      <c r="M10" s="96">
        <v>107</v>
      </c>
      <c r="N10" s="97">
        <v>250</v>
      </c>
      <c r="O10" s="74"/>
    </row>
    <row r="11" spans="1:15" ht="20.25" customHeight="1">
      <c r="A11" s="110"/>
      <c r="B11" s="111"/>
      <c r="C11" s="74"/>
      <c r="D11" s="112"/>
      <c r="E11" s="113"/>
      <c r="F11" s="95"/>
      <c r="G11" s="73"/>
      <c r="H11" s="97"/>
      <c r="I11" s="95"/>
      <c r="J11" s="73"/>
      <c r="K11" s="97"/>
      <c r="L11" s="95"/>
      <c r="M11" s="96"/>
      <c r="N11" s="97"/>
      <c r="O11" s="74"/>
    </row>
    <row r="12" spans="1:15" ht="32.25" customHeight="1">
      <c r="A12" s="72" t="s">
        <v>136</v>
      </c>
      <c r="B12" s="99" t="s">
        <v>137</v>
      </c>
      <c r="C12" s="95">
        <f>SUM(D12,E12)</f>
        <v>0</v>
      </c>
      <c r="D12" s="96"/>
      <c r="E12" s="97"/>
      <c r="F12" s="95">
        <f>SUM(G12,H12)</f>
        <v>52.9</v>
      </c>
      <c r="G12" s="17">
        <v>52.9</v>
      </c>
      <c r="H12" s="97"/>
      <c r="I12" s="95">
        <f>SUM(J12,K12)</f>
        <v>0</v>
      </c>
      <c r="J12" s="96"/>
      <c r="K12" s="97"/>
      <c r="L12" s="95">
        <f>SUM(M12,N12)</f>
        <v>0</v>
      </c>
      <c r="M12" s="96"/>
      <c r="N12" s="97"/>
      <c r="O12" s="95">
        <f>SUM(C12,F12,I12,L12)</f>
        <v>52.9</v>
      </c>
    </row>
    <row r="13" spans="1:15" ht="27" customHeight="1">
      <c r="A13" s="72" t="s">
        <v>138</v>
      </c>
      <c r="B13" s="99" t="s">
        <v>139</v>
      </c>
      <c r="C13" s="95">
        <f>SUM(D13,E13)</f>
        <v>0</v>
      </c>
      <c r="D13" s="96"/>
      <c r="E13" s="97"/>
      <c r="F13" s="95">
        <f>SUM(G13,H13)</f>
        <v>0</v>
      </c>
      <c r="G13" s="30" t="s">
        <v>140</v>
      </c>
      <c r="H13" s="97"/>
      <c r="I13" s="95">
        <f>SUM(J13,K13)</f>
        <v>0</v>
      </c>
      <c r="J13" s="96"/>
      <c r="K13" s="97"/>
      <c r="L13" s="95">
        <f>SUM(M13,N13)</f>
        <v>0</v>
      </c>
      <c r="M13" s="96"/>
      <c r="N13" s="97"/>
      <c r="O13" s="95">
        <f>SUM(C13,F13,I13,L13)</f>
        <v>0</v>
      </c>
    </row>
    <row r="14" spans="1:15" ht="24.75" customHeight="1">
      <c r="A14" s="72" t="s">
        <v>141</v>
      </c>
      <c r="B14" s="99" t="s">
        <v>142</v>
      </c>
      <c r="C14" s="95">
        <f>SUM(D14,E14)</f>
        <v>67.5</v>
      </c>
      <c r="D14" s="96">
        <v>67.5</v>
      </c>
      <c r="E14" s="97"/>
      <c r="F14" s="95"/>
      <c r="G14" s="96">
        <v>32</v>
      </c>
      <c r="H14" s="97"/>
      <c r="I14" s="16">
        <f>SUM(J14,K14)</f>
        <v>255.5</v>
      </c>
      <c r="J14" s="17">
        <v>255.5</v>
      </c>
      <c r="K14" s="15"/>
      <c r="L14" s="16">
        <f>SUM(M14,N14)</f>
        <v>2262</v>
      </c>
      <c r="M14" s="17">
        <v>819</v>
      </c>
      <c r="N14" s="15">
        <v>1443</v>
      </c>
      <c r="O14" s="95">
        <f>SUM(C14,F14,I14,L14)</f>
        <v>2585</v>
      </c>
    </row>
    <row r="15" spans="1:15" ht="20.25" customHeight="1">
      <c r="A15" s="72"/>
      <c r="B15" s="99"/>
      <c r="C15" s="95"/>
      <c r="D15" s="96"/>
      <c r="E15" s="97"/>
      <c r="F15" s="95"/>
      <c r="G15" s="96"/>
      <c r="H15" s="97"/>
      <c r="I15" s="70" t="s">
        <v>143</v>
      </c>
      <c r="J15" s="70"/>
      <c r="K15" s="70"/>
      <c r="L15" s="71" t="s">
        <v>144</v>
      </c>
      <c r="M15" s="71"/>
      <c r="N15" s="71"/>
      <c r="O15" s="95"/>
    </row>
    <row r="16" spans="1:15" ht="44.25" customHeight="1">
      <c r="A16" s="33" t="s">
        <v>51</v>
      </c>
      <c r="B16" s="32" t="s">
        <v>247</v>
      </c>
      <c r="C16" s="13"/>
      <c r="D16" s="14"/>
      <c r="E16" s="15"/>
      <c r="F16" s="49"/>
      <c r="G16" s="14"/>
      <c r="H16" s="15"/>
      <c r="I16" s="16">
        <f>SUM(J16,K16)</f>
        <v>40</v>
      </c>
      <c r="J16" s="50">
        <v>40</v>
      </c>
      <c r="K16" s="51"/>
      <c r="L16" s="22"/>
      <c r="M16" s="22"/>
      <c r="N16" s="21"/>
      <c r="O16" s="16">
        <f>SUM(C16,F16,I16,L16)</f>
        <v>40</v>
      </c>
    </row>
    <row r="17" spans="1:15" ht="34.5" customHeight="1">
      <c r="A17" s="11" t="s">
        <v>53</v>
      </c>
      <c r="B17" s="12" t="s">
        <v>145</v>
      </c>
      <c r="C17" s="13">
        <f>SUM(D17,E17)</f>
        <v>313</v>
      </c>
      <c r="D17" s="14">
        <v>313</v>
      </c>
      <c r="E17" s="15"/>
      <c r="F17" s="16">
        <v>85</v>
      </c>
      <c r="G17" s="17">
        <v>85</v>
      </c>
      <c r="H17" s="15"/>
      <c r="I17" s="16"/>
      <c r="J17" s="17"/>
      <c r="K17" s="15"/>
      <c r="L17" s="16">
        <f>SUM(M17,N17)</f>
        <v>252</v>
      </c>
      <c r="M17" s="17">
        <v>76</v>
      </c>
      <c r="N17" s="15">
        <v>176</v>
      </c>
      <c r="O17" s="16">
        <f>SUM(C17,F17,I17,L17)</f>
        <v>650</v>
      </c>
    </row>
    <row r="18" spans="1:15" ht="34.5" customHeight="1">
      <c r="A18" s="11" t="s">
        <v>55</v>
      </c>
      <c r="B18" s="31" t="s">
        <v>146</v>
      </c>
      <c r="C18" s="13">
        <f>SUM(D18,E18)</f>
        <v>0</v>
      </c>
      <c r="D18" s="14"/>
      <c r="E18" s="15"/>
      <c r="F18" s="16">
        <f>SUM(G18,H18)</f>
        <v>0</v>
      </c>
      <c r="G18" s="17"/>
      <c r="H18" s="15"/>
      <c r="I18" s="16">
        <f>SUM(J18,K18)</f>
        <v>0</v>
      </c>
      <c r="J18" s="17"/>
      <c r="K18" s="15"/>
      <c r="L18" s="16">
        <f>SUM(M18,N18)</f>
        <v>600</v>
      </c>
      <c r="M18" s="17">
        <v>231</v>
      </c>
      <c r="N18" s="15">
        <v>369</v>
      </c>
      <c r="O18" s="16">
        <f>SUM(C18,F18,I18,L18)</f>
        <v>600</v>
      </c>
    </row>
    <row r="19" spans="1:15" ht="34.5" customHeight="1">
      <c r="A19" s="11" t="s">
        <v>57</v>
      </c>
      <c r="B19" s="12" t="s">
        <v>147</v>
      </c>
      <c r="C19" s="13">
        <f>SUM(D19,E19)</f>
        <v>0</v>
      </c>
      <c r="D19" s="14"/>
      <c r="E19" s="15"/>
      <c r="F19" s="16">
        <f>SUM(G19,H19)</f>
        <v>0</v>
      </c>
      <c r="G19" s="17"/>
      <c r="H19" s="15"/>
      <c r="I19" s="16">
        <f>SUM(J19,K19)</f>
        <v>0</v>
      </c>
      <c r="J19" s="17"/>
      <c r="K19" s="15"/>
      <c r="L19" s="16">
        <f>SUM(M19,N19)</f>
        <v>400</v>
      </c>
      <c r="M19" s="17">
        <v>154</v>
      </c>
      <c r="N19" s="15">
        <v>246</v>
      </c>
      <c r="O19" s="16">
        <f>SUM(C19,F19,I19,L19)</f>
        <v>400</v>
      </c>
    </row>
    <row r="20" spans="1:15" ht="30.75" customHeight="1">
      <c r="A20" s="94" t="s">
        <v>148</v>
      </c>
      <c r="B20" s="94"/>
      <c r="C20" s="23">
        <f aca="true" t="shared" si="0" ref="C20:N20">SUM(C6:C19)</f>
        <v>855.5</v>
      </c>
      <c r="D20" s="23">
        <f t="shared" si="0"/>
        <v>485.5</v>
      </c>
      <c r="E20" s="23">
        <f t="shared" si="0"/>
        <v>370</v>
      </c>
      <c r="F20" s="23">
        <f t="shared" si="0"/>
        <v>2729.84</v>
      </c>
      <c r="G20" s="23">
        <f t="shared" si="0"/>
        <v>1008.84</v>
      </c>
      <c r="H20" s="23">
        <f t="shared" si="0"/>
        <v>1753</v>
      </c>
      <c r="I20" s="23">
        <f t="shared" si="0"/>
        <v>2678</v>
      </c>
      <c r="J20" s="23">
        <f t="shared" si="0"/>
        <v>1207</v>
      </c>
      <c r="K20" s="23">
        <f t="shared" si="0"/>
        <v>1471</v>
      </c>
      <c r="L20" s="23">
        <f t="shared" si="0"/>
        <v>4579.4</v>
      </c>
      <c r="M20" s="24">
        <f t="shared" si="0"/>
        <v>1600</v>
      </c>
      <c r="N20" s="24">
        <f t="shared" si="0"/>
        <v>2979.4</v>
      </c>
      <c r="O20" s="25">
        <f>IF(SUM(C20,F20,I20,L20)=SUM(O4:O19),SUM(O4:O19),"BŁĄD SUMY KRZYŻÓWKI")</f>
        <v>10842.74</v>
      </c>
    </row>
  </sheetData>
  <mergeCells count="62">
    <mergeCell ref="A1:A4"/>
    <mergeCell ref="B1:B4"/>
    <mergeCell ref="C1:N1"/>
    <mergeCell ref="O1:O4"/>
    <mergeCell ref="C2:E2"/>
    <mergeCell ref="F2:H2"/>
    <mergeCell ref="I2:K2"/>
    <mergeCell ref="L2:N2"/>
    <mergeCell ref="C3:E3"/>
    <mergeCell ref="F3:H3"/>
    <mergeCell ref="I3:K3"/>
    <mergeCell ref="L3:N3"/>
    <mergeCell ref="A6:A11"/>
    <mergeCell ref="B6:B11"/>
    <mergeCell ref="C6:C11"/>
    <mergeCell ref="D6:D11"/>
    <mergeCell ref="E6:E11"/>
    <mergeCell ref="F6:H6"/>
    <mergeCell ref="I6:K6"/>
    <mergeCell ref="L6:N6"/>
    <mergeCell ref="O6:O11"/>
    <mergeCell ref="F7:F8"/>
    <mergeCell ref="I7:K7"/>
    <mergeCell ref="L7:N7"/>
    <mergeCell ref="F9:H9"/>
    <mergeCell ref="I9:K9"/>
    <mergeCell ref="L9:N9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12:A13"/>
    <mergeCell ref="B12:B13"/>
    <mergeCell ref="C12:C13"/>
    <mergeCell ref="D12:D13"/>
    <mergeCell ref="E12:E13"/>
    <mergeCell ref="F12:F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O14:O15"/>
    <mergeCell ref="I15:K15"/>
    <mergeCell ref="L15:N15"/>
    <mergeCell ref="A20:B20"/>
  </mergeCells>
  <conditionalFormatting sqref="C6 C14:C20 O16:O20 F7 F10:F14 F17:F20 I6 L6 L8 L10 L12:L20 O6:O12 O14 I11:I20 D20:E20 G20:H20 J20:O20">
    <cfRule type="cellIs" priority="1" dxfId="0" operator="equal" stopIfTrue="1">
      <formula>0</formula>
    </cfRule>
  </conditionalFormatting>
  <conditionalFormatting sqref="C12:C13">
    <cfRule type="cellIs" priority="2" dxfId="1" operator="equal" stopIfTrue="1">
      <formula>0</formula>
    </cfRule>
  </conditionalFormatting>
  <printOptions gridLines="1" horizontalCentered="1"/>
  <pageMargins left="0.7875" right="0.7875" top="0.9840277777777778" bottom="0.9840277777777778" header="0.5118055555555556" footer="0.5118055555555556"/>
  <pageSetup cellComments="atEnd" fitToHeight="0" horizontalDpi="300" verticalDpi="300" orientation="landscape" paperSize="9" scale="68" r:id="rId1"/>
  <headerFooter alignWithMargins="0">
    <oddHeader>&amp;L&amp;"Arial Black,Normalny"&amp;10Tabela Nr &amp;A</oddHeader>
    <oddFooter>&amp;C&amp;10Strona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="60" workbookViewId="0" topLeftCell="A1">
      <selection activeCell="N16" sqref="N16"/>
    </sheetView>
  </sheetViews>
  <sheetFormatPr defaultColWidth="9.140625" defaultRowHeight="12.75"/>
  <cols>
    <col min="1" max="1" width="3.421875" style="1" customWidth="1"/>
    <col min="2" max="2" width="27.00390625" style="1" customWidth="1"/>
    <col min="3" max="14" width="10.57421875" style="1" customWidth="1"/>
    <col min="15" max="15" width="10.7109375" style="1" customWidth="1"/>
    <col min="16" max="16384" width="9.00390625" style="1" customWidth="1"/>
  </cols>
  <sheetData>
    <row r="1" spans="1:15" ht="19.5" customHeight="1">
      <c r="A1" s="104" t="s">
        <v>149</v>
      </c>
      <c r="B1" s="106" t="s">
        <v>150</v>
      </c>
      <c r="C1" s="67" t="s">
        <v>151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91" t="s">
        <v>152</v>
      </c>
    </row>
    <row r="2" spans="1:15" ht="19.5" customHeight="1">
      <c r="A2" s="104"/>
      <c r="B2" s="106"/>
      <c r="C2" s="69">
        <v>2003</v>
      </c>
      <c r="D2" s="69"/>
      <c r="E2" s="69"/>
      <c r="F2" s="69">
        <v>2004</v>
      </c>
      <c r="G2" s="69"/>
      <c r="H2" s="69"/>
      <c r="I2" s="69">
        <v>2005</v>
      </c>
      <c r="J2" s="69"/>
      <c r="K2" s="69"/>
      <c r="L2" s="69">
        <v>2006</v>
      </c>
      <c r="M2" s="69"/>
      <c r="N2" s="69"/>
      <c r="O2" s="91"/>
    </row>
    <row r="3" spans="1:15" ht="19.5" customHeight="1">
      <c r="A3" s="104"/>
      <c r="B3" s="106"/>
      <c r="C3" s="67" t="s">
        <v>153</v>
      </c>
      <c r="D3" s="67"/>
      <c r="E3" s="67"/>
      <c r="F3" s="67" t="s">
        <v>154</v>
      </c>
      <c r="G3" s="67"/>
      <c r="H3" s="67"/>
      <c r="I3" s="67" t="s">
        <v>155</v>
      </c>
      <c r="J3" s="67"/>
      <c r="K3" s="67"/>
      <c r="L3" s="67" t="s">
        <v>156</v>
      </c>
      <c r="M3" s="67"/>
      <c r="N3" s="67"/>
      <c r="O3" s="91"/>
    </row>
    <row r="4" spans="1:15" ht="37.5" customHeight="1">
      <c r="A4" s="104"/>
      <c r="B4" s="106"/>
      <c r="C4" s="61" t="s">
        <v>157</v>
      </c>
      <c r="D4" s="61" t="s">
        <v>158</v>
      </c>
      <c r="E4" s="61" t="s">
        <v>159</v>
      </c>
      <c r="F4" s="61" t="s">
        <v>160</v>
      </c>
      <c r="G4" s="61" t="s">
        <v>161</v>
      </c>
      <c r="H4" s="61" t="s">
        <v>162</v>
      </c>
      <c r="I4" s="61" t="s">
        <v>163</v>
      </c>
      <c r="J4" s="61" t="s">
        <v>164</v>
      </c>
      <c r="K4" s="61" t="s">
        <v>165</v>
      </c>
      <c r="L4" s="61" t="s">
        <v>166</v>
      </c>
      <c r="M4" s="61" t="s">
        <v>167</v>
      </c>
      <c r="N4" s="61" t="s">
        <v>168</v>
      </c>
      <c r="O4" s="91"/>
    </row>
    <row r="5" spans="1:15" ht="16.5" customHeight="1">
      <c r="A5" s="80"/>
      <c r="B5" s="81"/>
      <c r="C5" s="77">
        <v>1</v>
      </c>
      <c r="D5" s="77">
        <v>2</v>
      </c>
      <c r="E5" s="77">
        <v>3</v>
      </c>
      <c r="F5" s="77">
        <v>4</v>
      </c>
      <c r="G5" s="77">
        <v>5</v>
      </c>
      <c r="H5" s="77">
        <v>6</v>
      </c>
      <c r="I5" s="77">
        <v>7</v>
      </c>
      <c r="J5" s="77">
        <v>8</v>
      </c>
      <c r="K5" s="77">
        <v>9</v>
      </c>
      <c r="L5" s="77">
        <v>10</v>
      </c>
      <c r="M5" s="77">
        <v>11</v>
      </c>
      <c r="N5" s="77">
        <v>12</v>
      </c>
      <c r="O5" s="82"/>
    </row>
    <row r="6" spans="1:15" ht="45" customHeight="1">
      <c r="A6" s="11">
        <v>1</v>
      </c>
      <c r="B6" s="12" t="s">
        <v>169</v>
      </c>
      <c r="C6" s="13">
        <f aca="true" t="shared" si="0" ref="C6:C12">SUM(D6,E6)</f>
        <v>1202</v>
      </c>
      <c r="D6" s="14">
        <v>1202</v>
      </c>
      <c r="E6" s="15"/>
      <c r="F6" s="16">
        <f aca="true" t="shared" si="1" ref="F6:F12">SUM(G6,H6)</f>
        <v>0</v>
      </c>
      <c r="G6" s="17"/>
      <c r="H6" s="15"/>
      <c r="I6" s="16">
        <f>SUM(J6,K6)</f>
        <v>0</v>
      </c>
      <c r="J6" s="17"/>
      <c r="K6" s="15"/>
      <c r="L6" s="16">
        <f aca="true" t="shared" si="2" ref="L6:L12">SUM(M6,N6)</f>
        <v>0</v>
      </c>
      <c r="M6" s="17"/>
      <c r="N6" s="15"/>
      <c r="O6" s="16">
        <f aca="true" t="shared" si="3" ref="O6:O14">SUM(C6,F6,I6,L6)</f>
        <v>1202</v>
      </c>
    </row>
    <row r="7" spans="1:15" ht="29.25" customHeight="1">
      <c r="A7" s="11" t="s">
        <v>170</v>
      </c>
      <c r="B7" s="12" t="s">
        <v>171</v>
      </c>
      <c r="C7" s="13">
        <f t="shared" si="0"/>
        <v>0</v>
      </c>
      <c r="D7" s="14"/>
      <c r="E7" s="15"/>
      <c r="F7" s="16">
        <f t="shared" si="1"/>
        <v>697</v>
      </c>
      <c r="G7" s="17">
        <v>697</v>
      </c>
      <c r="H7" s="15"/>
      <c r="I7" s="16">
        <f>SUM(J7,K7)</f>
        <v>0</v>
      </c>
      <c r="J7" s="17"/>
      <c r="K7" s="15"/>
      <c r="L7" s="16">
        <f t="shared" si="2"/>
        <v>0</v>
      </c>
      <c r="M7" s="17"/>
      <c r="N7" s="15"/>
      <c r="O7" s="16">
        <f t="shared" si="3"/>
        <v>697</v>
      </c>
    </row>
    <row r="8" spans="1:15" ht="36" customHeight="1">
      <c r="A8" s="11" t="s">
        <v>172</v>
      </c>
      <c r="B8" s="12" t="s">
        <v>173</v>
      </c>
      <c r="C8" s="13">
        <f t="shared" si="0"/>
        <v>0</v>
      </c>
      <c r="D8" s="14"/>
      <c r="E8" s="15"/>
      <c r="F8" s="16">
        <f t="shared" si="1"/>
        <v>0</v>
      </c>
      <c r="G8" s="17"/>
      <c r="H8" s="15"/>
      <c r="I8" s="16">
        <f>SUM(J8,K8)</f>
        <v>0</v>
      </c>
      <c r="J8" s="17"/>
      <c r="K8" s="15"/>
      <c r="L8" s="16">
        <f t="shared" si="2"/>
        <v>1000</v>
      </c>
      <c r="M8" s="17">
        <v>508</v>
      </c>
      <c r="N8" s="15">
        <v>492</v>
      </c>
      <c r="O8" s="16">
        <f t="shared" si="3"/>
        <v>1000</v>
      </c>
    </row>
    <row r="9" spans="1:15" ht="36.75" customHeight="1">
      <c r="A9" s="11" t="s">
        <v>174</v>
      </c>
      <c r="B9" s="12" t="s">
        <v>175</v>
      </c>
      <c r="C9" s="13">
        <f t="shared" si="0"/>
        <v>144</v>
      </c>
      <c r="D9" s="14">
        <v>144</v>
      </c>
      <c r="E9" s="15"/>
      <c r="F9" s="16">
        <f t="shared" si="1"/>
        <v>0</v>
      </c>
      <c r="G9" s="17"/>
      <c r="H9" s="15"/>
      <c r="I9" s="16">
        <f>SUM(J9,K9)</f>
        <v>0</v>
      </c>
      <c r="J9" s="17"/>
      <c r="K9" s="15"/>
      <c r="L9" s="16">
        <f t="shared" si="2"/>
        <v>0</v>
      </c>
      <c r="M9" s="17"/>
      <c r="N9" s="15"/>
      <c r="O9" s="16">
        <f t="shared" si="3"/>
        <v>144</v>
      </c>
    </row>
    <row r="10" spans="1:15" ht="36" customHeight="1">
      <c r="A10" s="11" t="s">
        <v>176</v>
      </c>
      <c r="B10" s="12" t="s">
        <v>177</v>
      </c>
      <c r="C10" s="13">
        <f t="shared" si="0"/>
        <v>139</v>
      </c>
      <c r="D10" s="14">
        <v>139</v>
      </c>
      <c r="E10" s="15"/>
      <c r="F10" s="16">
        <f t="shared" si="1"/>
        <v>97</v>
      </c>
      <c r="G10" s="17">
        <v>97</v>
      </c>
      <c r="H10" s="15"/>
      <c r="I10" s="16">
        <f>SUM(J10,K10)</f>
        <v>0</v>
      </c>
      <c r="J10" s="17"/>
      <c r="K10" s="15"/>
      <c r="L10" s="16">
        <f t="shared" si="2"/>
        <v>0</v>
      </c>
      <c r="M10" s="17"/>
      <c r="N10" s="15"/>
      <c r="O10" s="16">
        <f t="shared" si="3"/>
        <v>236</v>
      </c>
    </row>
    <row r="11" spans="1:15" ht="32.25" customHeight="1">
      <c r="A11" s="11" t="s">
        <v>178</v>
      </c>
      <c r="B11" s="12" t="s">
        <v>179</v>
      </c>
      <c r="C11" s="13">
        <f t="shared" si="0"/>
        <v>0</v>
      </c>
      <c r="D11" s="14"/>
      <c r="E11" s="15"/>
      <c r="F11" s="16">
        <f t="shared" si="1"/>
        <v>26</v>
      </c>
      <c r="G11" s="17">
        <v>26</v>
      </c>
      <c r="H11" s="15"/>
      <c r="I11" s="16">
        <v>20</v>
      </c>
      <c r="J11" s="17">
        <v>20</v>
      </c>
      <c r="K11" s="15"/>
      <c r="L11" s="16">
        <f t="shared" si="2"/>
        <v>200</v>
      </c>
      <c r="M11" s="17">
        <v>77</v>
      </c>
      <c r="N11" s="15">
        <v>123</v>
      </c>
      <c r="O11" s="16">
        <f t="shared" si="3"/>
        <v>246</v>
      </c>
    </row>
    <row r="12" spans="1:15" ht="30.75" customHeight="1">
      <c r="A12" s="11" t="s">
        <v>180</v>
      </c>
      <c r="B12" s="12" t="s">
        <v>181</v>
      </c>
      <c r="C12" s="13">
        <f t="shared" si="0"/>
        <v>0</v>
      </c>
      <c r="D12" s="14"/>
      <c r="E12" s="15"/>
      <c r="F12" s="16">
        <f t="shared" si="1"/>
        <v>0</v>
      </c>
      <c r="G12" s="17"/>
      <c r="H12" s="15"/>
      <c r="I12" s="16">
        <f>SUM(J12,K12)</f>
        <v>3038.63</v>
      </c>
      <c r="J12" s="17">
        <v>3038.63</v>
      </c>
      <c r="K12" s="15"/>
      <c r="L12" s="16">
        <f t="shared" si="2"/>
        <v>0</v>
      </c>
      <c r="M12" s="17"/>
      <c r="N12" s="15"/>
      <c r="O12" s="16">
        <f t="shared" si="3"/>
        <v>3038.63</v>
      </c>
    </row>
    <row r="13" spans="1:15" ht="39.75" customHeight="1">
      <c r="A13" s="11"/>
      <c r="B13" s="12"/>
      <c r="C13" s="13"/>
      <c r="D13" s="14"/>
      <c r="E13" s="15"/>
      <c r="F13" s="16"/>
      <c r="G13" s="17"/>
      <c r="H13" s="15"/>
      <c r="I13" s="16"/>
      <c r="J13" s="57" t="s">
        <v>251</v>
      </c>
      <c r="K13" s="15"/>
      <c r="L13" s="16"/>
      <c r="M13" s="17"/>
      <c r="N13" s="15"/>
      <c r="O13" s="16"/>
    </row>
    <row r="14" spans="1:15" ht="30.75" customHeight="1">
      <c r="A14" s="11" t="s">
        <v>182</v>
      </c>
      <c r="B14" s="12" t="s">
        <v>183</v>
      </c>
      <c r="C14" s="13"/>
      <c r="D14" s="14"/>
      <c r="E14" s="15"/>
      <c r="F14" s="16"/>
      <c r="G14" s="17"/>
      <c r="H14" s="15"/>
      <c r="I14" s="16">
        <f>SUM(J14:K14)</f>
        <v>50</v>
      </c>
      <c r="J14" s="17">
        <v>50</v>
      </c>
      <c r="K14" s="15"/>
      <c r="L14" s="16"/>
      <c r="M14" s="17"/>
      <c r="N14" s="15"/>
      <c r="O14" s="16">
        <f t="shared" si="3"/>
        <v>50</v>
      </c>
    </row>
    <row r="15" spans="1:15" ht="30.75" customHeight="1">
      <c r="A15" s="94" t="s">
        <v>184</v>
      </c>
      <c r="B15" s="94"/>
      <c r="C15" s="23">
        <f aca="true" t="shared" si="4" ref="C15:N15">SUM(C6:C14)</f>
        <v>1485</v>
      </c>
      <c r="D15" s="23">
        <f t="shared" si="4"/>
        <v>1485</v>
      </c>
      <c r="E15" s="23">
        <f t="shared" si="4"/>
        <v>0</v>
      </c>
      <c r="F15" s="23">
        <f t="shared" si="4"/>
        <v>820</v>
      </c>
      <c r="G15" s="23">
        <f t="shared" si="4"/>
        <v>820</v>
      </c>
      <c r="H15" s="23">
        <f t="shared" si="4"/>
        <v>0</v>
      </c>
      <c r="I15" s="23">
        <f t="shared" si="4"/>
        <v>3108.63</v>
      </c>
      <c r="J15" s="23">
        <f t="shared" si="4"/>
        <v>3108.63</v>
      </c>
      <c r="K15" s="23">
        <f t="shared" si="4"/>
        <v>0</v>
      </c>
      <c r="L15" s="23">
        <f t="shared" si="4"/>
        <v>1200</v>
      </c>
      <c r="M15" s="23">
        <f t="shared" si="4"/>
        <v>585</v>
      </c>
      <c r="N15" s="23">
        <f t="shared" si="4"/>
        <v>615</v>
      </c>
      <c r="O15" s="79">
        <f>IF(SUM(C15,F15,I15,L15)=SUM(O6:O14),SUM(O6:O14),"BŁĄD SUMY KRZYŻOWKI")</f>
        <v>6613.63</v>
      </c>
    </row>
  </sheetData>
  <mergeCells count="13">
    <mergeCell ref="O1:O4"/>
    <mergeCell ref="C2:E2"/>
    <mergeCell ref="F2:H2"/>
    <mergeCell ref="I2:K2"/>
    <mergeCell ref="L2:N2"/>
    <mergeCell ref="C3:E3"/>
    <mergeCell ref="F3:H3"/>
    <mergeCell ref="I3:K3"/>
    <mergeCell ref="L3:N3"/>
    <mergeCell ref="A15:B15"/>
    <mergeCell ref="A1:A4"/>
    <mergeCell ref="B1:B4"/>
    <mergeCell ref="C1:N1"/>
  </mergeCells>
  <conditionalFormatting sqref="C6:C15 O6:O14 F6:F15 I6:I15 L6:L15 D15:E15 G15:H15 J15:K15 M15:N15">
    <cfRule type="cellIs" priority="1" dxfId="0" operator="equal" stopIfTrue="1">
      <formula>0</formula>
    </cfRule>
  </conditionalFormatting>
  <printOptions gridLines="1" horizontalCentered="1"/>
  <pageMargins left="0.7875" right="0.7875" top="0.9840277777777778" bottom="0.9840277777777778" header="0.5118055555555556" footer="0.5118055555555556"/>
  <pageSetup cellComments="atEnd" fitToHeight="0" horizontalDpi="300" verticalDpi="300" orientation="landscape" paperSize="9" scale="77" r:id="rId1"/>
  <headerFooter alignWithMargins="0">
    <oddHeader>&amp;L&amp;"Arial Black,Normalny"&amp;10Tabela Nr &amp;A</oddHeader>
    <oddFooter>&amp;C&amp;10Strona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7"/>
  <sheetViews>
    <sheetView tabSelected="1" view="pageBreakPreview" zoomScale="60" zoomScaleNormal="75" workbookViewId="0" topLeftCell="C1">
      <selection activeCell="R8" sqref="R8"/>
    </sheetView>
  </sheetViews>
  <sheetFormatPr defaultColWidth="9.140625" defaultRowHeight="12.75"/>
  <cols>
    <col min="1" max="1" width="3.421875" style="1" customWidth="1"/>
    <col min="2" max="2" width="27.00390625" style="1" customWidth="1"/>
    <col min="3" max="14" width="10.57421875" style="1" customWidth="1"/>
    <col min="15" max="15" width="10.7109375" style="1" customWidth="1"/>
    <col min="16" max="16" width="4.00390625" style="1" customWidth="1"/>
    <col min="17" max="16384" width="9.00390625" style="1" customWidth="1"/>
  </cols>
  <sheetData>
    <row r="1" spans="1:20" ht="19.5" customHeight="1">
      <c r="A1" s="104" t="s">
        <v>185</v>
      </c>
      <c r="B1" s="106" t="s">
        <v>186</v>
      </c>
      <c r="C1" s="67" t="s">
        <v>187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16" t="s">
        <v>188</v>
      </c>
      <c r="P1" s="37"/>
      <c r="Q1" s="40"/>
      <c r="R1" s="41"/>
      <c r="S1" s="42"/>
      <c r="T1" s="116" t="s">
        <v>29</v>
      </c>
    </row>
    <row r="2" spans="1:20" ht="19.5" customHeight="1">
      <c r="A2" s="104"/>
      <c r="B2" s="106"/>
      <c r="C2" s="69">
        <v>2003</v>
      </c>
      <c r="D2" s="69"/>
      <c r="E2" s="69"/>
      <c r="F2" s="69">
        <v>2004</v>
      </c>
      <c r="G2" s="69"/>
      <c r="H2" s="69"/>
      <c r="I2" s="69">
        <v>2005</v>
      </c>
      <c r="J2" s="69"/>
      <c r="K2" s="69"/>
      <c r="L2" s="69">
        <v>2006</v>
      </c>
      <c r="M2" s="69"/>
      <c r="N2" s="69"/>
      <c r="O2" s="116"/>
      <c r="P2" s="37"/>
      <c r="Q2" s="117">
        <v>2007</v>
      </c>
      <c r="R2" s="69"/>
      <c r="S2" s="69"/>
      <c r="T2" s="116"/>
    </row>
    <row r="3" spans="1:20" ht="19.5" customHeight="1">
      <c r="A3" s="104"/>
      <c r="B3" s="106"/>
      <c r="C3" s="67" t="s">
        <v>189</v>
      </c>
      <c r="D3" s="67"/>
      <c r="E3" s="67"/>
      <c r="F3" s="67" t="s">
        <v>190</v>
      </c>
      <c r="G3" s="67"/>
      <c r="H3" s="67"/>
      <c r="I3" s="67" t="s">
        <v>191</v>
      </c>
      <c r="J3" s="67"/>
      <c r="K3" s="67"/>
      <c r="L3" s="67" t="s">
        <v>192</v>
      </c>
      <c r="M3" s="67"/>
      <c r="N3" s="67"/>
      <c r="O3" s="116"/>
      <c r="P3" s="37"/>
      <c r="Q3" s="118" t="s">
        <v>30</v>
      </c>
      <c r="R3" s="67"/>
      <c r="S3" s="67"/>
      <c r="T3" s="116"/>
    </row>
    <row r="4" spans="1:20" ht="37.5" customHeight="1">
      <c r="A4" s="104"/>
      <c r="B4" s="106"/>
      <c r="C4" s="61" t="s">
        <v>193</v>
      </c>
      <c r="D4" s="61" t="s">
        <v>194</v>
      </c>
      <c r="E4" s="61" t="s">
        <v>195</v>
      </c>
      <c r="F4" s="61" t="s">
        <v>196</v>
      </c>
      <c r="G4" s="61" t="s">
        <v>197</v>
      </c>
      <c r="H4" s="61" t="s">
        <v>198</v>
      </c>
      <c r="I4" s="61" t="s">
        <v>199</v>
      </c>
      <c r="J4" s="61" t="s">
        <v>200</v>
      </c>
      <c r="K4" s="61" t="s">
        <v>201</v>
      </c>
      <c r="L4" s="61" t="s">
        <v>202</v>
      </c>
      <c r="M4" s="61" t="s">
        <v>203</v>
      </c>
      <c r="N4" s="61" t="s">
        <v>204</v>
      </c>
      <c r="O4" s="116"/>
      <c r="P4" s="44"/>
      <c r="Q4" s="85" t="s">
        <v>34</v>
      </c>
      <c r="R4" s="61" t="s">
        <v>35</v>
      </c>
      <c r="S4" s="61" t="s">
        <v>36</v>
      </c>
      <c r="T4" s="116"/>
    </row>
    <row r="5" spans="1:20" ht="15.75" customHeight="1">
      <c r="A5" s="80"/>
      <c r="B5" s="81"/>
      <c r="C5" s="77">
        <v>1</v>
      </c>
      <c r="D5" s="77">
        <v>2</v>
      </c>
      <c r="E5" s="77">
        <v>3</v>
      </c>
      <c r="F5" s="77">
        <v>4</v>
      </c>
      <c r="G5" s="77">
        <v>5</v>
      </c>
      <c r="H5" s="77">
        <v>6</v>
      </c>
      <c r="I5" s="77">
        <v>7</v>
      </c>
      <c r="J5" s="77">
        <v>8</v>
      </c>
      <c r="K5" s="77">
        <v>9</v>
      </c>
      <c r="L5" s="77">
        <v>10</v>
      </c>
      <c r="M5" s="77">
        <v>11</v>
      </c>
      <c r="N5" s="77">
        <v>12</v>
      </c>
      <c r="O5" s="83"/>
      <c r="P5" s="44"/>
      <c r="Q5" s="77">
        <v>13</v>
      </c>
      <c r="R5" s="77">
        <v>14</v>
      </c>
      <c r="S5" s="77">
        <v>15</v>
      </c>
      <c r="T5" s="84"/>
    </row>
    <row r="6" spans="1:20" ht="40.5" customHeight="1">
      <c r="A6" s="11">
        <v>1</v>
      </c>
      <c r="B6" s="12" t="s">
        <v>205</v>
      </c>
      <c r="C6" s="13">
        <f aca="true" t="shared" si="0" ref="C6:C14">SUM(D6,E6)</f>
        <v>10</v>
      </c>
      <c r="D6" s="14">
        <v>10</v>
      </c>
      <c r="E6" s="15"/>
      <c r="F6" s="16">
        <f aca="true" t="shared" si="1" ref="F6:F14">SUM(G6,H6)</f>
        <v>15</v>
      </c>
      <c r="G6" s="17">
        <v>15</v>
      </c>
      <c r="H6" s="15"/>
      <c r="I6" s="16">
        <f aca="true" t="shared" si="2" ref="I6:I14">SUM(J6,K6)</f>
        <v>100</v>
      </c>
      <c r="J6" s="17">
        <v>100</v>
      </c>
      <c r="K6" s="15"/>
      <c r="L6" s="16">
        <f aca="true" t="shared" si="3" ref="L6:L14">SUM(M6,N6)</f>
        <v>0</v>
      </c>
      <c r="M6" s="17"/>
      <c r="N6" s="15"/>
      <c r="O6" s="38">
        <f aca="true" t="shared" si="4" ref="O6:O11">SUM(C6,F6,I6,L6)</f>
        <v>125</v>
      </c>
      <c r="P6" s="45"/>
      <c r="Q6" s="86">
        <f>SUM(R6,S6)</f>
        <v>0</v>
      </c>
      <c r="R6" s="14"/>
      <c r="S6" s="15"/>
      <c r="T6" s="46">
        <f aca="true" t="shared" si="5" ref="T6:T11">SUM(H6,K6,N6,Q6)</f>
        <v>0</v>
      </c>
    </row>
    <row r="7" spans="1:20" ht="58.5" customHeight="1">
      <c r="A7" s="11" t="s">
        <v>206</v>
      </c>
      <c r="B7" s="12" t="s">
        <v>207</v>
      </c>
      <c r="C7" s="13">
        <f t="shared" si="0"/>
        <v>345</v>
      </c>
      <c r="D7" s="14">
        <v>345</v>
      </c>
      <c r="E7" s="15"/>
      <c r="F7" s="16">
        <f t="shared" si="1"/>
        <v>75</v>
      </c>
      <c r="G7" s="17">
        <v>75</v>
      </c>
      <c r="H7" s="15"/>
      <c r="I7" s="16">
        <f t="shared" si="2"/>
        <v>0</v>
      </c>
      <c r="J7" s="17"/>
      <c r="K7" s="15"/>
      <c r="L7" s="16">
        <f t="shared" si="3"/>
        <v>0</v>
      </c>
      <c r="M7" s="17"/>
      <c r="N7" s="15"/>
      <c r="O7" s="38">
        <f t="shared" si="4"/>
        <v>420</v>
      </c>
      <c r="P7" s="45"/>
      <c r="Q7" s="47">
        <f>SUM(R7,S7)</f>
        <v>0</v>
      </c>
      <c r="R7" s="14"/>
      <c r="S7" s="15"/>
      <c r="T7" s="38">
        <f t="shared" si="5"/>
        <v>0</v>
      </c>
    </row>
    <row r="8" spans="1:20" ht="54.75" customHeight="1">
      <c r="A8" s="11" t="s">
        <v>208</v>
      </c>
      <c r="B8" s="12" t="s">
        <v>209</v>
      </c>
      <c r="C8" s="13">
        <f t="shared" si="0"/>
        <v>449.5</v>
      </c>
      <c r="D8" s="14">
        <v>449.5</v>
      </c>
      <c r="E8" s="15"/>
      <c r="F8" s="16">
        <f t="shared" si="1"/>
        <v>140.89</v>
      </c>
      <c r="G8" s="17">
        <v>140.89</v>
      </c>
      <c r="H8" s="15"/>
      <c r="I8" s="16">
        <f t="shared" si="2"/>
        <v>10.38</v>
      </c>
      <c r="J8" s="17">
        <v>10.38</v>
      </c>
      <c r="K8" s="15"/>
      <c r="L8" s="16">
        <f t="shared" si="3"/>
        <v>0</v>
      </c>
      <c r="M8" s="17"/>
      <c r="N8" s="15"/>
      <c r="O8" s="38">
        <f t="shared" si="4"/>
        <v>600.77</v>
      </c>
      <c r="P8" s="45"/>
      <c r="Q8" s="47">
        <f>SUM(R8,S8)</f>
        <v>0</v>
      </c>
      <c r="R8" s="14"/>
      <c r="S8" s="15"/>
      <c r="T8" s="38">
        <f t="shared" si="5"/>
        <v>0</v>
      </c>
    </row>
    <row r="9" spans="1:20" ht="48" customHeight="1">
      <c r="A9" s="11" t="s">
        <v>210</v>
      </c>
      <c r="B9" s="12" t="s">
        <v>211</v>
      </c>
      <c r="C9" s="35">
        <f t="shared" si="0"/>
        <v>0</v>
      </c>
      <c r="D9" s="14"/>
      <c r="E9" s="15"/>
      <c r="F9" s="16">
        <f t="shared" si="1"/>
        <v>55</v>
      </c>
      <c r="G9" s="17">
        <v>55</v>
      </c>
      <c r="H9" s="15"/>
      <c r="I9" s="16">
        <f t="shared" si="2"/>
        <v>0</v>
      </c>
      <c r="J9" s="17"/>
      <c r="K9" s="15"/>
      <c r="L9" s="16">
        <f t="shared" si="3"/>
        <v>0</v>
      </c>
      <c r="M9" s="17"/>
      <c r="N9" s="15"/>
      <c r="O9" s="38">
        <f t="shared" si="4"/>
        <v>55</v>
      </c>
      <c r="P9" s="45"/>
      <c r="Q9" s="47">
        <f>SUM(R9,S9)</f>
        <v>0</v>
      </c>
      <c r="R9" s="14"/>
      <c r="S9" s="15"/>
      <c r="T9" s="38">
        <f t="shared" si="5"/>
        <v>0</v>
      </c>
    </row>
    <row r="10" spans="1:20" ht="47.25" customHeight="1">
      <c r="A10" s="11" t="s">
        <v>212</v>
      </c>
      <c r="B10" s="12" t="s">
        <v>213</v>
      </c>
      <c r="C10" s="35">
        <f t="shared" si="0"/>
        <v>0</v>
      </c>
      <c r="D10" s="14"/>
      <c r="E10" s="15"/>
      <c r="F10" s="16">
        <f t="shared" si="1"/>
        <v>166.7</v>
      </c>
      <c r="G10" s="17">
        <v>166.7</v>
      </c>
      <c r="H10" s="15"/>
      <c r="I10" s="16">
        <f t="shared" si="2"/>
        <v>0</v>
      </c>
      <c r="J10" s="17"/>
      <c r="K10" s="15"/>
      <c r="L10" s="16">
        <f t="shared" si="3"/>
        <v>0</v>
      </c>
      <c r="M10" s="17"/>
      <c r="N10" s="15"/>
      <c r="O10" s="38">
        <f t="shared" si="4"/>
        <v>166.7</v>
      </c>
      <c r="P10" s="45"/>
      <c r="Q10" s="47">
        <f>SUM(R10,S10)</f>
        <v>0</v>
      </c>
      <c r="R10" s="14"/>
      <c r="S10" s="15"/>
      <c r="T10" s="38">
        <f t="shared" si="5"/>
        <v>0</v>
      </c>
    </row>
    <row r="11" spans="1:20" ht="47.25" customHeight="1">
      <c r="A11" s="11" t="s">
        <v>55</v>
      </c>
      <c r="B11" s="12" t="s">
        <v>214</v>
      </c>
      <c r="C11" s="35"/>
      <c r="D11" s="14"/>
      <c r="E11" s="15"/>
      <c r="F11" s="16">
        <f t="shared" si="1"/>
        <v>116.36</v>
      </c>
      <c r="G11" s="17">
        <v>116.36</v>
      </c>
      <c r="H11" s="15"/>
      <c r="I11" s="16">
        <f t="shared" si="2"/>
        <v>142</v>
      </c>
      <c r="J11" s="17">
        <v>142</v>
      </c>
      <c r="K11" s="15"/>
      <c r="L11" s="16"/>
      <c r="M11" s="17"/>
      <c r="N11" s="15"/>
      <c r="O11" s="38">
        <f t="shared" si="4"/>
        <v>258.36</v>
      </c>
      <c r="P11" s="45"/>
      <c r="Q11" s="47"/>
      <c r="R11" s="14"/>
      <c r="S11" s="15"/>
      <c r="T11" s="38">
        <f t="shared" si="5"/>
        <v>0</v>
      </c>
    </row>
    <row r="12" spans="1:20" ht="47.25" customHeight="1">
      <c r="A12" s="11" t="s">
        <v>57</v>
      </c>
      <c r="B12" s="12" t="s">
        <v>243</v>
      </c>
      <c r="C12" s="35"/>
      <c r="D12" s="14"/>
      <c r="E12" s="15"/>
      <c r="F12" s="16">
        <f t="shared" si="1"/>
        <v>0</v>
      </c>
      <c r="G12" s="17"/>
      <c r="H12" s="15"/>
      <c r="I12" s="16">
        <f t="shared" si="2"/>
        <v>97.62</v>
      </c>
      <c r="J12" s="17">
        <v>97.62</v>
      </c>
      <c r="K12" s="15"/>
      <c r="L12" s="16">
        <f>SUM(M12,N12)</f>
        <v>109.68</v>
      </c>
      <c r="M12" s="17">
        <v>27.42</v>
      </c>
      <c r="N12" s="15">
        <v>82.26</v>
      </c>
      <c r="O12" s="38">
        <f>SUM(C12,F12,I12,L12)</f>
        <v>207.3</v>
      </c>
      <c r="P12" s="45"/>
      <c r="Q12" s="35">
        <f>SUM(R12,S12)</f>
        <v>202.85999999999999</v>
      </c>
      <c r="R12" s="14">
        <v>50.72</v>
      </c>
      <c r="S12" s="15">
        <v>152.14</v>
      </c>
      <c r="T12" s="38">
        <f>SUM(F12,I12,L12,Q12)</f>
        <v>410.15999999999997</v>
      </c>
    </row>
    <row r="13" spans="1:20" ht="47.25" customHeight="1">
      <c r="A13" s="11"/>
      <c r="B13" s="12"/>
      <c r="C13" s="35"/>
      <c r="D13" s="14"/>
      <c r="E13" s="15"/>
      <c r="F13" s="16"/>
      <c r="G13" s="17"/>
      <c r="H13" s="14"/>
      <c r="I13" s="16"/>
      <c r="J13" s="57" t="s">
        <v>252</v>
      </c>
      <c r="K13" s="14"/>
      <c r="L13" s="16"/>
      <c r="M13" s="17"/>
      <c r="N13" s="15"/>
      <c r="O13" s="38"/>
      <c r="P13" s="45"/>
      <c r="Q13" s="35"/>
      <c r="R13" s="14"/>
      <c r="S13" s="15"/>
      <c r="T13" s="38"/>
    </row>
    <row r="14" spans="1:20" ht="66.75" customHeight="1">
      <c r="A14" s="11" t="s">
        <v>59</v>
      </c>
      <c r="B14" s="12" t="s">
        <v>244</v>
      </c>
      <c r="C14" s="36">
        <f t="shared" si="0"/>
        <v>0</v>
      </c>
      <c r="D14" s="14"/>
      <c r="E14" s="15"/>
      <c r="F14" s="16">
        <f t="shared" si="1"/>
        <v>0</v>
      </c>
      <c r="I14" s="16">
        <f t="shared" si="2"/>
        <v>57.44</v>
      </c>
      <c r="J14" s="34">
        <v>57.44</v>
      </c>
      <c r="K14" s="34"/>
      <c r="L14" s="16">
        <f t="shared" si="3"/>
        <v>195.63</v>
      </c>
      <c r="M14" s="17">
        <v>48.91</v>
      </c>
      <c r="N14" s="15">
        <v>146.72</v>
      </c>
      <c r="O14" s="38">
        <f>SUM(C14,F14,I14,L14)</f>
        <v>253.07</v>
      </c>
      <c r="P14" s="45"/>
      <c r="Q14" s="35">
        <f>SUM(R14,S14)</f>
        <v>111.98</v>
      </c>
      <c r="R14" s="14">
        <v>28</v>
      </c>
      <c r="S14" s="15">
        <v>83.98</v>
      </c>
      <c r="T14" s="38">
        <f>SUM(H14,I14,L14,Q14)</f>
        <v>365.05</v>
      </c>
    </row>
    <row r="15" spans="1:20" ht="49.5" customHeight="1">
      <c r="A15" s="11"/>
      <c r="B15" s="12"/>
      <c r="C15" s="58"/>
      <c r="D15" s="14"/>
      <c r="E15" s="15"/>
      <c r="F15" s="16"/>
      <c r="I15" s="16"/>
      <c r="J15" s="59" t="s">
        <v>253</v>
      </c>
      <c r="K15" s="34"/>
      <c r="L15" s="16"/>
      <c r="M15" s="17"/>
      <c r="N15" s="15"/>
      <c r="O15" s="38"/>
      <c r="P15" s="45"/>
      <c r="Q15" s="36"/>
      <c r="R15" s="14"/>
      <c r="S15" s="15"/>
      <c r="T15" s="38"/>
    </row>
    <row r="16" spans="1:20" ht="30.75" customHeight="1">
      <c r="A16" s="94" t="s">
        <v>215</v>
      </c>
      <c r="B16" s="94"/>
      <c r="C16" s="23">
        <f aca="true" t="shared" si="6" ref="C16:N16">SUM(C6:C15)</f>
        <v>804.5</v>
      </c>
      <c r="D16" s="23">
        <f t="shared" si="6"/>
        <v>804.5</v>
      </c>
      <c r="E16" s="23">
        <f t="shared" si="6"/>
        <v>0</v>
      </c>
      <c r="F16" s="23">
        <f t="shared" si="6"/>
        <v>568.9499999999999</v>
      </c>
      <c r="G16" s="23">
        <f t="shared" si="6"/>
        <v>568.9499999999999</v>
      </c>
      <c r="H16" s="23">
        <f t="shared" si="6"/>
        <v>0</v>
      </c>
      <c r="I16" s="23">
        <f t="shared" si="6"/>
        <v>407.44</v>
      </c>
      <c r="J16" s="23">
        <f t="shared" si="6"/>
        <v>407.44</v>
      </c>
      <c r="K16" s="23">
        <f t="shared" si="6"/>
        <v>0</v>
      </c>
      <c r="L16" s="23">
        <f t="shared" si="6"/>
        <v>305.31</v>
      </c>
      <c r="M16" s="23">
        <f t="shared" si="6"/>
        <v>76.33</v>
      </c>
      <c r="N16" s="23">
        <f t="shared" si="6"/>
        <v>228.98000000000002</v>
      </c>
      <c r="O16" s="39">
        <f>IF(SUM(C16,F16,I16,L16)=SUM(O4:O14),SUM(O4:O14),"BŁĄD SUMY KRZYŻÓWKI")</f>
        <v>2086.2</v>
      </c>
      <c r="P16" s="52"/>
      <c r="Q16" s="43">
        <f>SUM(Q4:Q14)</f>
        <v>327.84</v>
      </c>
      <c r="R16" s="24">
        <f>SUM(R4:R14)</f>
        <v>92.72</v>
      </c>
      <c r="S16" s="24">
        <f>SUM(S4:S14)</f>
        <v>251.12</v>
      </c>
      <c r="T16" s="39"/>
    </row>
    <row r="17" ht="12.75">
      <c r="P17" s="53"/>
    </row>
  </sheetData>
  <mergeCells count="16">
    <mergeCell ref="T1:T4"/>
    <mergeCell ref="O1:O4"/>
    <mergeCell ref="I2:K2"/>
    <mergeCell ref="L2:N2"/>
    <mergeCell ref="Q2:S2"/>
    <mergeCell ref="Q3:S3"/>
    <mergeCell ref="A16:B16"/>
    <mergeCell ref="A1:A4"/>
    <mergeCell ref="B1:B4"/>
    <mergeCell ref="C1:N1"/>
    <mergeCell ref="C3:E3"/>
    <mergeCell ref="F3:H3"/>
    <mergeCell ref="I3:K3"/>
    <mergeCell ref="L3:N3"/>
    <mergeCell ref="C2:E2"/>
    <mergeCell ref="F2:H2"/>
  </mergeCells>
  <conditionalFormatting sqref="C6:C16 I6:I15 F6:F15 L6:L16 T6:T16 O6:Q16 D16:K16 M16:S16">
    <cfRule type="cellIs" priority="1" dxfId="0" operator="equal" stopIfTrue="1">
      <formula>0</formula>
    </cfRule>
  </conditionalFormatting>
  <printOptions gridLines="1" horizontalCentered="1"/>
  <pageMargins left="0.7875" right="0.7875" top="0.9840277777777778" bottom="0.9840277777777778" header="0.5118055555555556" footer="0.5118055555555556"/>
  <pageSetup cellComments="atEnd" fitToHeight="0" horizontalDpi="300" verticalDpi="300" orientation="landscape" paperSize="9" scale="64" r:id="rId1"/>
  <headerFooter alignWithMargins="0">
    <oddHeader>&amp;L&amp;"Arial Black,Normalny"&amp;10Tabela Nr &amp;A</oddHeader>
    <oddFooter>&amp;C&amp;10Strona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view="pageBreakPreview" zoomScale="60" workbookViewId="0" topLeftCell="A1">
      <selection activeCell="C11" sqref="C11"/>
    </sheetView>
  </sheetViews>
  <sheetFormatPr defaultColWidth="9.140625" defaultRowHeight="12.75"/>
  <cols>
    <col min="1" max="1" width="3.421875" style="1" customWidth="1"/>
    <col min="2" max="2" width="27.00390625" style="1" customWidth="1"/>
    <col min="3" max="14" width="10.57421875" style="1" customWidth="1"/>
    <col min="15" max="15" width="10.7109375" style="1" customWidth="1"/>
    <col min="16" max="16384" width="9.00390625" style="1" customWidth="1"/>
  </cols>
  <sheetData>
    <row r="1" spans="1:15" ht="19.5" customHeight="1">
      <c r="A1" s="104" t="s">
        <v>216</v>
      </c>
      <c r="B1" s="106" t="s">
        <v>217</v>
      </c>
      <c r="C1" s="67" t="s">
        <v>218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91" t="s">
        <v>219</v>
      </c>
    </row>
    <row r="2" spans="1:15" ht="19.5" customHeight="1">
      <c r="A2" s="104"/>
      <c r="B2" s="106"/>
      <c r="C2" s="69">
        <v>2003</v>
      </c>
      <c r="D2" s="69"/>
      <c r="E2" s="69"/>
      <c r="F2" s="69">
        <v>2004</v>
      </c>
      <c r="G2" s="69"/>
      <c r="H2" s="69"/>
      <c r="I2" s="69">
        <v>2005</v>
      </c>
      <c r="J2" s="69"/>
      <c r="K2" s="69"/>
      <c r="L2" s="69">
        <v>2006</v>
      </c>
      <c r="M2" s="69"/>
      <c r="N2" s="69"/>
      <c r="O2" s="91"/>
    </row>
    <row r="3" spans="1:15" ht="19.5" customHeight="1">
      <c r="A3" s="104"/>
      <c r="B3" s="106"/>
      <c r="C3" s="67" t="s">
        <v>220</v>
      </c>
      <c r="D3" s="67"/>
      <c r="E3" s="67"/>
      <c r="F3" s="67" t="s">
        <v>221</v>
      </c>
      <c r="G3" s="67"/>
      <c r="H3" s="67"/>
      <c r="I3" s="67" t="s">
        <v>222</v>
      </c>
      <c r="J3" s="67"/>
      <c r="K3" s="67"/>
      <c r="L3" s="67" t="s">
        <v>223</v>
      </c>
      <c r="M3" s="67"/>
      <c r="N3" s="67"/>
      <c r="O3" s="91"/>
    </row>
    <row r="4" spans="1:15" ht="37.5" customHeight="1">
      <c r="A4" s="104"/>
      <c r="B4" s="106"/>
      <c r="C4" s="61" t="s">
        <v>224</v>
      </c>
      <c r="D4" s="61" t="s">
        <v>225</v>
      </c>
      <c r="E4" s="61" t="s">
        <v>226</v>
      </c>
      <c r="F4" s="61" t="s">
        <v>227</v>
      </c>
      <c r="G4" s="61" t="s">
        <v>228</v>
      </c>
      <c r="H4" s="61" t="s">
        <v>229</v>
      </c>
      <c r="I4" s="61" t="s">
        <v>230</v>
      </c>
      <c r="J4" s="61" t="s">
        <v>231</v>
      </c>
      <c r="K4" s="61" t="s">
        <v>232</v>
      </c>
      <c r="L4" s="61" t="s">
        <v>233</v>
      </c>
      <c r="M4" s="61" t="s">
        <v>234</v>
      </c>
      <c r="N4" s="61" t="s">
        <v>235</v>
      </c>
      <c r="O4" s="91"/>
    </row>
    <row r="5" spans="1:15" ht="17.25" customHeight="1">
      <c r="A5" s="80"/>
      <c r="B5" s="81"/>
      <c r="C5" s="77">
        <v>1</v>
      </c>
      <c r="D5" s="77">
        <v>2</v>
      </c>
      <c r="E5" s="77">
        <v>3</v>
      </c>
      <c r="F5" s="77">
        <v>4</v>
      </c>
      <c r="G5" s="77">
        <v>5</v>
      </c>
      <c r="H5" s="77">
        <v>6</v>
      </c>
      <c r="I5" s="77">
        <v>7</v>
      </c>
      <c r="J5" s="77">
        <v>8</v>
      </c>
      <c r="K5" s="77">
        <v>9</v>
      </c>
      <c r="L5" s="77">
        <v>10</v>
      </c>
      <c r="M5" s="77">
        <v>11</v>
      </c>
      <c r="N5" s="77">
        <v>12</v>
      </c>
      <c r="O5" s="82"/>
    </row>
    <row r="6" spans="1:15" ht="61.5" customHeight="1">
      <c r="A6" s="11" t="s">
        <v>236</v>
      </c>
      <c r="B6" s="12" t="s">
        <v>237</v>
      </c>
      <c r="C6" s="13">
        <f>SUM(D6,E6)</f>
        <v>0</v>
      </c>
      <c r="D6" s="14"/>
      <c r="E6" s="15"/>
      <c r="F6" s="16">
        <f>SUM(G6,H6)</f>
        <v>50</v>
      </c>
      <c r="G6" s="17">
        <v>50</v>
      </c>
      <c r="H6" s="15"/>
      <c r="I6" s="16">
        <f>SUM(J6,K6)</f>
        <v>866.2</v>
      </c>
      <c r="J6" s="17">
        <v>866.2</v>
      </c>
      <c r="K6" s="15"/>
      <c r="L6" s="16">
        <f>SUM(M6,N6)</f>
        <v>2670.6</v>
      </c>
      <c r="M6" s="17">
        <v>1745.6</v>
      </c>
      <c r="N6" s="15">
        <v>925</v>
      </c>
      <c r="O6" s="16">
        <f>SUM(C6,F6,I6,L6)</f>
        <v>3586.8</v>
      </c>
    </row>
    <row r="7" spans="1:15" ht="27.75" customHeight="1">
      <c r="A7" s="11"/>
      <c r="B7" s="12"/>
      <c r="C7" s="13"/>
      <c r="D7" s="14"/>
      <c r="E7" s="15"/>
      <c r="F7" s="16"/>
      <c r="G7" s="17"/>
      <c r="H7" s="15"/>
      <c r="I7" s="16"/>
      <c r="J7" s="57" t="s">
        <v>254</v>
      </c>
      <c r="K7" s="15"/>
      <c r="L7" s="16"/>
      <c r="M7" s="17"/>
      <c r="N7" s="15"/>
      <c r="O7" s="16"/>
    </row>
    <row r="8" spans="1:15" ht="35.25" customHeight="1">
      <c r="A8" s="98" t="s">
        <v>238</v>
      </c>
      <c r="B8" s="119" t="s">
        <v>239</v>
      </c>
      <c r="C8" s="95">
        <f>SUM(D8,E8)</f>
        <v>0</v>
      </c>
      <c r="D8" s="96"/>
      <c r="E8" s="97"/>
      <c r="F8" s="16">
        <f>SUM(G8,H8)</f>
        <v>109.6</v>
      </c>
      <c r="G8" s="17">
        <v>109.6</v>
      </c>
      <c r="H8" s="15"/>
      <c r="I8" s="16">
        <f>SUM(J8,K8)</f>
        <v>50</v>
      </c>
      <c r="J8" s="17">
        <v>50</v>
      </c>
      <c r="K8" s="15"/>
      <c r="L8" s="16">
        <f>SUM(M8,N8)</f>
        <v>20</v>
      </c>
      <c r="M8" s="17">
        <v>10</v>
      </c>
      <c r="N8" s="15">
        <v>10</v>
      </c>
      <c r="O8" s="16">
        <f>SUM(C8,F8,I8,L8)</f>
        <v>179.6</v>
      </c>
    </row>
    <row r="9" spans="1:15" ht="25.5" customHeight="1">
      <c r="A9" s="98"/>
      <c r="B9" s="119"/>
      <c r="C9" s="95"/>
      <c r="D9" s="96"/>
      <c r="E9" s="97"/>
      <c r="F9" s="71" t="s">
        <v>240</v>
      </c>
      <c r="G9" s="71"/>
      <c r="H9" s="71"/>
      <c r="I9" s="71" t="s">
        <v>246</v>
      </c>
      <c r="J9" s="71"/>
      <c r="K9" s="71"/>
      <c r="L9" s="71" t="s">
        <v>241</v>
      </c>
      <c r="M9" s="71"/>
      <c r="N9" s="71"/>
      <c r="O9" s="16">
        <f>SUM(C9,F9,I9,L9)</f>
        <v>0</v>
      </c>
    </row>
    <row r="10" spans="1:15" ht="30.75" customHeight="1">
      <c r="A10" s="94" t="s">
        <v>242</v>
      </c>
      <c r="B10" s="94"/>
      <c r="C10" s="23">
        <f>SUM(C6:C9)</f>
        <v>0</v>
      </c>
      <c r="D10" s="23">
        <f>SUM(D6:D9)</f>
        <v>0</v>
      </c>
      <c r="E10" s="23">
        <f>SUM(E6:E9)</f>
        <v>0</v>
      </c>
      <c r="F10" s="23">
        <f aca="true" t="shared" si="0" ref="F10:N10">SUM(F6:F9)</f>
        <v>159.6</v>
      </c>
      <c r="G10" s="23">
        <f t="shared" si="0"/>
        <v>159.6</v>
      </c>
      <c r="H10" s="23">
        <f t="shared" si="0"/>
        <v>0</v>
      </c>
      <c r="I10" s="23">
        <f t="shared" si="0"/>
        <v>916.2</v>
      </c>
      <c r="J10" s="23">
        <f t="shared" si="0"/>
        <v>916.2</v>
      </c>
      <c r="K10" s="23">
        <f t="shared" si="0"/>
        <v>0</v>
      </c>
      <c r="L10" s="23">
        <f t="shared" si="0"/>
        <v>2690.6</v>
      </c>
      <c r="M10" s="23">
        <f t="shared" si="0"/>
        <v>1755.6</v>
      </c>
      <c r="N10" s="23">
        <f t="shared" si="0"/>
        <v>935</v>
      </c>
      <c r="O10" s="25">
        <f>IF(SUM(C10,F10,I10,L10)=SUM(O4:O9),SUM(O4:O9),"BŁĄD SUMY KRZYŻÓWKI")</f>
        <v>3766.4</v>
      </c>
    </row>
  </sheetData>
  <mergeCells count="21">
    <mergeCell ref="O1:O4"/>
    <mergeCell ref="C2:E2"/>
    <mergeCell ref="F2:H2"/>
    <mergeCell ref="I2:K2"/>
    <mergeCell ref="L2:N2"/>
    <mergeCell ref="C3:E3"/>
    <mergeCell ref="F3:H3"/>
    <mergeCell ref="L9:N9"/>
    <mergeCell ref="A1:A4"/>
    <mergeCell ref="B1:B4"/>
    <mergeCell ref="C1:N1"/>
    <mergeCell ref="A10:B10"/>
    <mergeCell ref="I3:K3"/>
    <mergeCell ref="L3:N3"/>
    <mergeCell ref="A8:A9"/>
    <mergeCell ref="B8:B9"/>
    <mergeCell ref="C8:C9"/>
    <mergeCell ref="D8:D9"/>
    <mergeCell ref="E8:E9"/>
    <mergeCell ref="F9:H9"/>
    <mergeCell ref="I9:K9"/>
  </mergeCells>
  <conditionalFormatting sqref="C6:C8 I6:I9 L6:L9 O6:O10 F6:F9 C10:N10">
    <cfRule type="cellIs" priority="1" dxfId="0" operator="equal" stopIfTrue="1">
      <formula>0</formula>
    </cfRule>
  </conditionalFormatting>
  <printOptions gridLines="1" horizontalCentered="1"/>
  <pageMargins left="0.7875" right="0.7875" top="0.9840277777777778" bottom="0.9840277777777778" header="0.5118055555555556" footer="0.5118055555555556"/>
  <pageSetup cellComments="atEnd" fitToHeight="0" horizontalDpi="300" verticalDpi="300" orientation="landscape" paperSize="9" scale="77" r:id="rId1"/>
  <headerFooter alignWithMargins="0">
    <oddHeader>&amp;L&amp;"Arial Black,Normalny"&amp;10Tabela Nr &amp;A</oddHeader>
    <oddFooter>&amp;C&amp;10Strona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mkonczal</dc:creator>
  <cp:keywords/>
  <dc:description/>
  <cp:lastModifiedBy>mkonczal</cp:lastModifiedBy>
  <cp:lastPrinted>2005-05-09T07:55:04Z</cp:lastPrinted>
  <dcterms:created xsi:type="dcterms:W3CDTF">2004-04-05T12:14:29Z</dcterms:created>
  <dcterms:modified xsi:type="dcterms:W3CDTF">2005-05-09T08:09:12Z</dcterms:modified>
  <cp:category/>
  <cp:version/>
  <cp:contentType/>
  <cp:contentStatus/>
  <cp:revision>41</cp:revision>
</cp:coreProperties>
</file>