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<sst xmlns="http://schemas.openxmlformats.org/spreadsheetml/2006/main" count="42" uniqueCount="42">
  <si>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PROGNOZA DŁUGU I JEGO SPŁATY W ROKU 2007 I LATA NASTEPNE GMINY KŁODAWA</t>
  </si>
  <si>
    <t>LP.</t>
  </si>
  <si>
    <t>WYSZCZEGÓLNIENIE</t>
  </si>
  <si>
    <t>ROK</t>
  </si>
  <si>
    <t>I</t>
  </si>
  <si>
    <t>PROGNOZA ZADŁUŻENIA</t>
  </si>
  <si>
    <t>1.</t>
  </si>
  <si>
    <t>Stan zadłużenia na 01.01</t>
  </si>
  <si>
    <t>2.</t>
  </si>
  <si>
    <t>Spłata rat pożyczek i kredytów</t>
  </si>
  <si>
    <t>3.</t>
  </si>
  <si>
    <t>Wykup obligacji</t>
  </si>
  <si>
    <t>4.</t>
  </si>
  <si>
    <t xml:space="preserve">Planowane zaciągnięcie kredytu lub pożyczki w ciągu roku </t>
  </si>
  <si>
    <t>w tym pożyczki na prefinansowanie</t>
  </si>
  <si>
    <t>5.</t>
  </si>
  <si>
    <t>Planowana emisja obligacji</t>
  </si>
  <si>
    <t>Stan zadłużenia na koniec roku /1-2-3+4+5/</t>
  </si>
  <si>
    <t>II</t>
  </si>
  <si>
    <t>PROGNOZA SPŁATY DŁUGU I JEGO PROGNOZA</t>
  </si>
  <si>
    <t>1.</t>
  </si>
  <si>
    <t>Spłata rat pożyczek i kredytów</t>
  </si>
  <si>
    <t>w tym pożyczki na prefinansowanie</t>
  </si>
  <si>
    <t>2.</t>
  </si>
  <si>
    <t>Wykup obligacji przyp. w danym roku</t>
  </si>
  <si>
    <t>3.</t>
  </si>
  <si>
    <r>
      <rPr>
        <sz val="12"/>
        <rFont val="Times New Roman"/>
        <family val="0"/>
      </rPr>
      <t>Potencjalne spłaty kwot wynikających z poręczeń</t>
    </r>
    <r>
      <rPr>
        <i/>
        <sz val="12"/>
        <rFont val="Times New Roman"/>
        <family val="0"/>
      </rPr>
      <t xml:space="preserve"> </t>
    </r>
  </si>
  <si>
    <t>4.</t>
  </si>
  <si>
    <t>Obsługa długu odsetki</t>
  </si>
  <si>
    <t xml:space="preserve">    od pożyczek i kredytów</t>
  </si>
  <si>
    <t xml:space="preserve">    od obligacji</t>
  </si>
  <si>
    <t>Razem /1+2+3+4/</t>
  </si>
  <si>
    <t>III</t>
  </si>
  <si>
    <t>PROGNOZA DOCHODÓW</t>
  </si>
  <si>
    <t>IV</t>
  </si>
  <si>
    <t>WSKAŹNIKI</t>
  </si>
  <si>
    <t>1.</t>
  </si>
  <si>
    <t>a) zadłużenia (art. 114 uofp)</t>
  </si>
  <si>
    <t>bez pożyczek na prefinansowanie</t>
  </si>
  <si>
    <t>2.</t>
  </si>
  <si>
    <t>b) obciążeń (art. 113 uofp)</t>
  </si>
  <si>
    <t>bez pożyczek na prefinansowanie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</si>
</sst>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sz val="12"/>
      <name val="Times New Roman"/>
      <family val="0"/>
    </font>
    <font>
      <b/>
      <sz val="12"/>
      <name val="Times New Roman"/>
      <family val="0"/>
    </font>
    <font>
      <sz val="12"/>
      <color indexed="10"/>
      <name val="Times New Roman"/>
      <family val="0"/>
    </font>
    <font>
      <i/>
      <sz val="12"/>
      <name val="Times New Roman"/>
      <family val="0"/>
    </font>
    <font>
      <b/>
      <sz val="12"/>
      <color indexed="10"/>
      <name val="Times New Roman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double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3" fontId="1" fillId="0" borderId="14" xfId="0" applyNumberFormat="1" applyFont="1" applyBorder="1" applyAlignment="1">
      <alignment horizontal="right" vertical="top" wrapText="1"/>
    </xf>
    <xf numFmtId="3" fontId="3" fillId="0" borderId="14" xfId="0" applyNumberFormat="1" applyFont="1" applyBorder="1" applyAlignment="1">
      <alignment horizontal="right" vertical="top" wrapText="1"/>
    </xf>
    <xf numFmtId="3" fontId="3" fillId="0" borderId="15" xfId="0" applyNumberFormat="1" applyFont="1" applyBorder="1" applyAlignment="1">
      <alignment horizontal="right" vertical="top" wrapText="1"/>
    </xf>
    <xf numFmtId="3" fontId="1" fillId="0" borderId="15" xfId="0" applyNumberFormat="1" applyFont="1" applyBorder="1" applyAlignment="1">
      <alignment horizontal="right" vertical="top" wrapText="1"/>
    </xf>
    <xf numFmtId="3" fontId="1" fillId="0" borderId="16" xfId="0" applyNumberFormat="1" applyFont="1" applyBorder="1" applyAlignment="1">
      <alignment horizontal="right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3" fontId="3" fillId="0" borderId="6" xfId="0" applyNumberFormat="1" applyFont="1" applyBorder="1" applyAlignment="1">
      <alignment horizontal="right" vertical="top" wrapText="1"/>
    </xf>
    <xf numFmtId="0" fontId="2" fillId="0" borderId="6" xfId="0" applyFont="1" applyBorder="1" applyAlignment="1">
      <alignment vertical="top" wrapText="1"/>
    </xf>
    <xf numFmtId="3" fontId="1" fillId="0" borderId="6" xfId="0" applyNumberFormat="1" applyFont="1" applyBorder="1" applyAlignment="1">
      <alignment horizontal="right" vertical="top" wrapText="1"/>
    </xf>
    <xf numFmtId="3" fontId="1" fillId="0" borderId="10" xfId="0" applyNumberFormat="1" applyFont="1" applyBorder="1" applyAlignment="1">
      <alignment horizontal="right" vertical="top" wrapText="1"/>
    </xf>
    <xf numFmtId="3" fontId="1" fillId="0" borderId="19" xfId="0" applyNumberFormat="1" applyFont="1" applyBorder="1" applyAlignment="1">
      <alignment horizontal="right" vertical="top" wrapText="1"/>
    </xf>
    <xf numFmtId="3" fontId="1" fillId="0" borderId="8" xfId="0" applyNumberFormat="1" applyFont="1" applyBorder="1" applyAlignment="1">
      <alignment horizontal="right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3" fontId="3" fillId="0" borderId="10" xfId="0" applyNumberFormat="1" applyFont="1" applyBorder="1" applyAlignment="1">
      <alignment horizontal="right" vertical="top" wrapText="1"/>
    </xf>
    <xf numFmtId="3" fontId="3" fillId="0" borderId="20" xfId="0" applyNumberFormat="1" applyFont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right" vertical="top" wrapText="1"/>
    </xf>
    <xf numFmtId="3" fontId="3" fillId="0" borderId="11" xfId="0" applyNumberFormat="1" applyFont="1" applyBorder="1" applyAlignment="1">
      <alignment horizontal="right" vertical="top" wrapText="1"/>
    </xf>
    <xf numFmtId="0" fontId="4" fillId="0" borderId="15" xfId="0" applyFont="1" applyBorder="1" applyAlignment="1">
      <alignment vertical="top" wrapText="1"/>
    </xf>
    <xf numFmtId="3" fontId="1" fillId="0" borderId="21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vertical="top" wrapText="1"/>
    </xf>
    <xf numFmtId="3" fontId="1" fillId="0" borderId="11" xfId="0" applyNumberFormat="1" applyFont="1" applyBorder="1" applyAlignment="1">
      <alignment horizontal="right" vertical="top" wrapText="1"/>
    </xf>
    <xf numFmtId="0" fontId="1" fillId="0" borderId="15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3" fontId="3" fillId="0" borderId="23" xfId="0" applyNumberFormat="1" applyFont="1" applyBorder="1" applyAlignment="1">
      <alignment horizontal="right" vertical="top" wrapText="1"/>
    </xf>
    <xf numFmtId="3" fontId="2" fillId="0" borderId="6" xfId="0" applyNumberFormat="1" applyFont="1" applyBorder="1" applyAlignment="1">
      <alignment horizontal="right" vertical="top" wrapText="1"/>
    </xf>
    <xf numFmtId="3" fontId="2" fillId="0" borderId="19" xfId="0" applyNumberFormat="1" applyFont="1" applyBorder="1" applyAlignment="1">
      <alignment horizontal="right" vertical="top" wrapText="1"/>
    </xf>
    <xf numFmtId="3" fontId="2" fillId="0" borderId="8" xfId="0" applyNumberFormat="1" applyFont="1" applyBorder="1" applyAlignment="1">
      <alignment horizontal="right" vertical="top" wrapText="1"/>
    </xf>
    <xf numFmtId="3" fontId="2" fillId="0" borderId="24" xfId="0" applyNumberFormat="1" applyFont="1" applyBorder="1" applyAlignment="1">
      <alignment horizontal="right" vertical="top" wrapText="1"/>
    </xf>
    <xf numFmtId="0" fontId="2" fillId="0" borderId="12" xfId="0" applyFont="1" applyBorder="1" applyAlignment="1">
      <alignment vertical="top" wrapText="1"/>
    </xf>
    <xf numFmtId="0" fontId="1" fillId="0" borderId="16" xfId="0" applyFont="1" applyBorder="1" applyAlignment="1">
      <alignment horizontal="right" vertical="top" wrapText="1"/>
    </xf>
    <xf numFmtId="0" fontId="1" fillId="0" borderId="16" xfId="0" applyFont="1" applyBorder="1" applyAlignment="1">
      <alignment vertical="top" wrapText="1"/>
    </xf>
    <xf numFmtId="10" fontId="3" fillId="0" borderId="16" xfId="0" applyNumberFormat="1" applyFont="1" applyBorder="1" applyAlignment="1">
      <alignment horizontal="right" vertical="top" wrapText="1"/>
    </xf>
    <xf numFmtId="0" fontId="4" fillId="0" borderId="16" xfId="0" applyFont="1" applyBorder="1" applyAlignment="1">
      <alignment vertical="top" wrapText="1"/>
    </xf>
    <xf numFmtId="10" fontId="5" fillId="0" borderId="16" xfId="0" applyNumberFormat="1" applyFont="1" applyBorder="1" applyAlignment="1">
      <alignment horizontal="right" vertical="top" wrapText="1"/>
    </xf>
    <xf numFmtId="0" fontId="1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vertical="top" wrapText="1"/>
    </xf>
    <xf numFmtId="10" fontId="5" fillId="0" borderId="26" xfId="0" applyNumberFormat="1" applyFont="1" applyBorder="1" applyAlignment="1">
      <alignment horizontal="right" vertical="top" wrapText="1"/>
    </xf>
    <xf numFmtId="0" fontId="2" fillId="0" borderId="27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workbookViewId="0" topLeftCell="A1">
      <selection activeCell="G12" sqref="G12"/>
    </sheetView>
  </sheetViews>
  <sheetFormatPr defaultColWidth="9.140625" defaultRowHeight="12.75"/>
  <cols>
    <col min="1" max="1" width="4.28125" style="1" customWidth="1"/>
    <col min="2" max="2" width="52.140625" style="1" customWidth="1"/>
    <col min="3" max="3" width="11.421875" style="1" customWidth="1"/>
    <col min="4" max="5" width="12.00390625" style="1" customWidth="1"/>
    <col min="6" max="6" width="11.421875" style="1" customWidth="1"/>
    <col min="7" max="14" width="11.140625" style="1" customWidth="1"/>
    <col min="15" max="16384" width="9.00390625" style="1" customWidth="1"/>
  </cols>
  <sheetData>
    <row r="1" ht="15.75">
      <c r="B1" s="2" t="s">
        <v>0</v>
      </c>
    </row>
    <row r="3" spans="1:14" ht="15.75">
      <c r="A3" s="3" t="s">
        <v>1</v>
      </c>
      <c r="B3" s="4" t="s">
        <v>2</v>
      </c>
      <c r="C3" s="62" t="s">
        <v>3</v>
      </c>
      <c r="D3" s="62"/>
      <c r="E3" s="62"/>
      <c r="F3" s="62"/>
      <c r="G3" s="62"/>
      <c r="H3" s="62"/>
      <c r="I3" s="5"/>
      <c r="J3" s="5"/>
      <c r="K3" s="5"/>
      <c r="L3" s="5"/>
      <c r="M3" s="5"/>
      <c r="N3" s="6"/>
    </row>
    <row r="4" spans="1:14" ht="15.75">
      <c r="A4" s="7"/>
      <c r="B4" s="8"/>
      <c r="C4" s="9">
        <v>2007</v>
      </c>
      <c r="D4" s="10">
        <v>2008</v>
      </c>
      <c r="E4" s="10">
        <v>2009</v>
      </c>
      <c r="F4" s="11">
        <v>2010</v>
      </c>
      <c r="G4" s="11">
        <v>2011</v>
      </c>
      <c r="H4" s="11">
        <v>2012</v>
      </c>
      <c r="I4" s="11">
        <v>2013</v>
      </c>
      <c r="J4" s="11">
        <v>2014</v>
      </c>
      <c r="K4" s="11">
        <v>2015</v>
      </c>
      <c r="L4" s="11">
        <v>2016</v>
      </c>
      <c r="M4" s="11">
        <v>2017</v>
      </c>
      <c r="N4" s="11">
        <v>2018</v>
      </c>
    </row>
    <row r="5" spans="1:14" ht="15.75">
      <c r="A5" s="12" t="s">
        <v>4</v>
      </c>
      <c r="B5" s="13" t="s">
        <v>5</v>
      </c>
      <c r="C5" s="14"/>
      <c r="D5" s="14"/>
      <c r="E5" s="14"/>
      <c r="F5" s="15"/>
      <c r="G5" s="15"/>
      <c r="H5" s="15"/>
      <c r="I5" s="16"/>
      <c r="J5" s="16"/>
      <c r="K5" s="16"/>
      <c r="L5" s="16"/>
      <c r="M5" s="16"/>
      <c r="N5" s="16"/>
    </row>
    <row r="6" spans="1:14" ht="15.75">
      <c r="A6" s="17" t="s">
        <v>6</v>
      </c>
      <c r="B6" s="18" t="s">
        <v>7</v>
      </c>
      <c r="C6" s="19">
        <v>7223432</v>
      </c>
      <c r="D6" s="20">
        <f aca="true" t="shared" si="0" ref="D6:N6">SUM(C12)</f>
        <v>7726955</v>
      </c>
      <c r="E6" s="20">
        <f t="shared" si="0"/>
        <v>6678216</v>
      </c>
      <c r="F6" s="21">
        <f t="shared" si="0"/>
        <v>5641980</v>
      </c>
      <c r="G6" s="21">
        <f t="shared" si="0"/>
        <v>4605744</v>
      </c>
      <c r="H6" s="21">
        <f t="shared" si="0"/>
        <v>3569508</v>
      </c>
      <c r="I6" s="21">
        <f t="shared" si="0"/>
        <v>2533272</v>
      </c>
      <c r="J6" s="21">
        <f t="shared" si="0"/>
        <v>2083284</v>
      </c>
      <c r="K6" s="21">
        <f t="shared" si="0"/>
        <v>1633296</v>
      </c>
      <c r="L6" s="21">
        <f t="shared" si="0"/>
        <v>1183308</v>
      </c>
      <c r="M6" s="21">
        <f t="shared" si="0"/>
        <v>733320</v>
      </c>
      <c r="N6" s="21">
        <f t="shared" si="0"/>
        <v>283332</v>
      </c>
    </row>
    <row r="7" spans="1:14" ht="15.75">
      <c r="A7" s="17" t="s">
        <v>8</v>
      </c>
      <c r="B7" s="18" t="s">
        <v>9</v>
      </c>
      <c r="C7" s="19">
        <v>2427718</v>
      </c>
      <c r="D7" s="19">
        <v>1048739</v>
      </c>
      <c r="E7" s="19">
        <v>1036236</v>
      </c>
      <c r="F7" s="22">
        <v>1036236</v>
      </c>
      <c r="G7" s="22">
        <v>1036236</v>
      </c>
      <c r="H7" s="22">
        <v>1036236</v>
      </c>
      <c r="I7" s="23">
        <v>449988</v>
      </c>
      <c r="J7" s="23">
        <v>449988</v>
      </c>
      <c r="K7" s="23">
        <v>449988</v>
      </c>
      <c r="L7" s="23">
        <v>449988</v>
      </c>
      <c r="M7" s="23">
        <v>449988</v>
      </c>
      <c r="N7" s="23">
        <v>283332</v>
      </c>
    </row>
    <row r="8" spans="1:14" ht="15.75">
      <c r="A8" s="17" t="s">
        <v>10</v>
      </c>
      <c r="B8" s="18" t="s">
        <v>11</v>
      </c>
      <c r="C8" s="19">
        <v>0</v>
      </c>
      <c r="D8" s="19">
        <v>0</v>
      </c>
      <c r="E8" s="19">
        <v>0</v>
      </c>
      <c r="F8" s="22">
        <v>0</v>
      </c>
      <c r="G8" s="22">
        <v>0</v>
      </c>
      <c r="H8" s="22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</row>
    <row r="9" spans="1:14" ht="15.75" customHeight="1">
      <c r="A9" s="24" t="s">
        <v>12</v>
      </c>
      <c r="B9" s="18" t="s">
        <v>13</v>
      </c>
      <c r="C9" s="19">
        <v>2931241</v>
      </c>
      <c r="D9" s="19">
        <v>0</v>
      </c>
      <c r="E9" s="19">
        <v>0</v>
      </c>
      <c r="F9" s="22">
        <v>0</v>
      </c>
      <c r="G9" s="22">
        <v>0</v>
      </c>
      <c r="H9" s="22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</row>
    <row r="10" spans="1:14" ht="15.75">
      <c r="A10" s="25"/>
      <c r="B10" s="26" t="s">
        <v>14</v>
      </c>
      <c r="C10" s="19">
        <v>0</v>
      </c>
      <c r="D10" s="19">
        <v>0</v>
      </c>
      <c r="E10" s="19">
        <v>0</v>
      </c>
      <c r="F10" s="22">
        <v>0</v>
      </c>
      <c r="G10" s="22">
        <v>0</v>
      </c>
      <c r="H10" s="22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</row>
    <row r="11" spans="1:14" ht="15.75">
      <c r="A11" s="17" t="s">
        <v>15</v>
      </c>
      <c r="B11" s="18" t="s">
        <v>16</v>
      </c>
      <c r="C11" s="19">
        <v>0</v>
      </c>
      <c r="D11" s="19">
        <v>0</v>
      </c>
      <c r="E11" s="19">
        <v>0</v>
      </c>
      <c r="F11" s="22">
        <v>0</v>
      </c>
      <c r="G11" s="22">
        <v>0</v>
      </c>
      <c r="H11" s="22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</row>
    <row r="12" spans="1:14" ht="15.75">
      <c r="A12" s="27"/>
      <c r="B12" s="28" t="s">
        <v>17</v>
      </c>
      <c r="C12" s="29">
        <f aca="true" t="shared" si="1" ref="C12:N12">SUM(C6-C7-C8+C9+C11)</f>
        <v>7726955</v>
      </c>
      <c r="D12" s="29">
        <f t="shared" si="1"/>
        <v>6678216</v>
      </c>
      <c r="E12" s="29">
        <f t="shared" si="1"/>
        <v>5641980</v>
      </c>
      <c r="F12" s="29">
        <f t="shared" si="1"/>
        <v>4605744</v>
      </c>
      <c r="G12" s="29">
        <f t="shared" si="1"/>
        <v>3569508</v>
      </c>
      <c r="H12" s="29">
        <f t="shared" si="1"/>
        <v>2533272</v>
      </c>
      <c r="I12" s="29">
        <f t="shared" si="1"/>
        <v>2083284</v>
      </c>
      <c r="J12" s="29">
        <f t="shared" si="1"/>
        <v>1633296</v>
      </c>
      <c r="K12" s="29">
        <f t="shared" si="1"/>
        <v>1183308</v>
      </c>
      <c r="L12" s="29">
        <f t="shared" si="1"/>
        <v>733320</v>
      </c>
      <c r="M12" s="29">
        <f t="shared" si="1"/>
        <v>283332</v>
      </c>
      <c r="N12" s="29">
        <f t="shared" si="1"/>
        <v>0</v>
      </c>
    </row>
    <row r="13" spans="1:14" ht="16.5" customHeight="1">
      <c r="A13" s="7" t="s">
        <v>18</v>
      </c>
      <c r="B13" s="30" t="s">
        <v>19</v>
      </c>
      <c r="C13" s="31"/>
      <c r="D13" s="31"/>
      <c r="E13" s="32"/>
      <c r="F13" s="33"/>
      <c r="G13" s="34"/>
      <c r="H13" s="34"/>
      <c r="I13" s="34"/>
      <c r="J13" s="34"/>
      <c r="K13" s="34"/>
      <c r="L13" s="34"/>
      <c r="M13" s="34"/>
      <c r="N13" s="34"/>
    </row>
    <row r="14" spans="1:14" ht="15.75">
      <c r="A14" s="35" t="s">
        <v>20</v>
      </c>
      <c r="B14" s="36" t="s">
        <v>21</v>
      </c>
      <c r="C14" s="37">
        <f>SUM(C7)</f>
        <v>2427718</v>
      </c>
      <c r="D14" s="37">
        <v>462490</v>
      </c>
      <c r="E14" s="38">
        <f aca="true" t="shared" si="2" ref="E14:N14">SUM(E7)</f>
        <v>1036236</v>
      </c>
      <c r="F14" s="39">
        <f t="shared" si="2"/>
        <v>1036236</v>
      </c>
      <c r="G14" s="40">
        <f t="shared" si="2"/>
        <v>1036236</v>
      </c>
      <c r="H14" s="40">
        <f t="shared" si="2"/>
        <v>1036236</v>
      </c>
      <c r="I14" s="40">
        <f t="shared" si="2"/>
        <v>449988</v>
      </c>
      <c r="J14" s="40">
        <f t="shared" si="2"/>
        <v>449988</v>
      </c>
      <c r="K14" s="40">
        <f t="shared" si="2"/>
        <v>449988</v>
      </c>
      <c r="L14" s="40">
        <f t="shared" si="2"/>
        <v>449988</v>
      </c>
      <c r="M14" s="40">
        <f t="shared" si="2"/>
        <v>449988</v>
      </c>
      <c r="N14" s="40">
        <f t="shared" si="2"/>
        <v>283332</v>
      </c>
    </row>
    <row r="15" spans="1:14" ht="15.75">
      <c r="A15" s="35"/>
      <c r="B15" s="41" t="s">
        <v>22</v>
      </c>
      <c r="C15" s="19">
        <v>1322958</v>
      </c>
      <c r="D15" s="19">
        <v>0</v>
      </c>
      <c r="E15" s="19">
        <v>0</v>
      </c>
      <c r="F15" s="42">
        <v>0</v>
      </c>
      <c r="G15" s="22">
        <v>0</v>
      </c>
      <c r="H15" s="22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</row>
    <row r="16" spans="1:14" ht="15.75">
      <c r="A16" s="17" t="s">
        <v>23</v>
      </c>
      <c r="B16" s="18" t="s">
        <v>24</v>
      </c>
      <c r="C16" s="20">
        <f aca="true" t="shared" si="3" ref="C16:N16">SUM(C8)</f>
        <v>0</v>
      </c>
      <c r="D16" s="20">
        <f t="shared" si="3"/>
        <v>0</v>
      </c>
      <c r="E16" s="20">
        <f t="shared" si="3"/>
        <v>0</v>
      </c>
      <c r="F16" s="20">
        <f t="shared" si="3"/>
        <v>0</v>
      </c>
      <c r="G16" s="20">
        <f t="shared" si="3"/>
        <v>0</v>
      </c>
      <c r="H16" s="20">
        <f t="shared" si="3"/>
        <v>0</v>
      </c>
      <c r="I16" s="20">
        <f t="shared" si="3"/>
        <v>0</v>
      </c>
      <c r="J16" s="20">
        <f t="shared" si="3"/>
        <v>0</v>
      </c>
      <c r="K16" s="20">
        <f t="shared" si="3"/>
        <v>0</v>
      </c>
      <c r="L16" s="20">
        <f t="shared" si="3"/>
        <v>0</v>
      </c>
      <c r="M16" s="20">
        <f t="shared" si="3"/>
        <v>0</v>
      </c>
      <c r="N16" s="20">
        <f t="shared" si="3"/>
        <v>0</v>
      </c>
    </row>
    <row r="17" spans="1:14" ht="15.75" customHeight="1">
      <c r="A17" s="17" t="s">
        <v>25</v>
      </c>
      <c r="B17" s="18" t="s">
        <v>26</v>
      </c>
      <c r="C17" s="19">
        <v>0</v>
      </c>
      <c r="D17" s="19">
        <v>0</v>
      </c>
      <c r="E17" s="19">
        <v>0</v>
      </c>
      <c r="F17" s="42">
        <v>0</v>
      </c>
      <c r="G17" s="22">
        <v>0</v>
      </c>
      <c r="H17" s="22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</row>
    <row r="18" spans="1:14" ht="15.75">
      <c r="A18" s="35" t="s">
        <v>27</v>
      </c>
      <c r="B18" s="43" t="s">
        <v>28</v>
      </c>
      <c r="C18" s="32">
        <v>280600</v>
      </c>
      <c r="D18" s="32">
        <v>339785</v>
      </c>
      <c r="E18" s="32">
        <v>307280</v>
      </c>
      <c r="F18" s="32">
        <v>284780</v>
      </c>
      <c r="G18" s="32">
        <v>252280</v>
      </c>
      <c r="H18" s="44">
        <v>195780</v>
      </c>
      <c r="I18" s="23">
        <v>127280</v>
      </c>
      <c r="J18" s="23">
        <v>104780</v>
      </c>
      <c r="K18" s="23">
        <v>82280</v>
      </c>
      <c r="L18" s="23">
        <v>59790</v>
      </c>
      <c r="M18" s="23">
        <v>36570</v>
      </c>
      <c r="N18" s="23">
        <v>14160</v>
      </c>
    </row>
    <row r="19" spans="1:14" ht="15.75">
      <c r="A19" s="35"/>
      <c r="B19" s="45" t="s">
        <v>29</v>
      </c>
      <c r="C19" s="19">
        <v>280600</v>
      </c>
      <c r="D19" s="19">
        <v>339785</v>
      </c>
      <c r="E19" s="22">
        <v>307280</v>
      </c>
      <c r="F19" s="22">
        <v>284780</v>
      </c>
      <c r="G19" s="22">
        <v>252280</v>
      </c>
      <c r="H19" s="22">
        <v>195780</v>
      </c>
      <c r="I19" s="23">
        <v>127280</v>
      </c>
      <c r="J19" s="23">
        <v>104780</v>
      </c>
      <c r="K19" s="23">
        <v>82280</v>
      </c>
      <c r="L19" s="23">
        <v>59790</v>
      </c>
      <c r="M19" s="23">
        <v>36570</v>
      </c>
      <c r="N19" s="23">
        <v>14160</v>
      </c>
    </row>
    <row r="20" spans="1:14" ht="15.75">
      <c r="A20" s="35"/>
      <c r="B20" s="43" t="s">
        <v>30</v>
      </c>
      <c r="C20" s="32"/>
      <c r="D20" s="32"/>
      <c r="E20" s="44"/>
      <c r="F20" s="44"/>
      <c r="G20" s="44"/>
      <c r="H20" s="44"/>
      <c r="I20" s="23"/>
      <c r="J20" s="23"/>
      <c r="K20" s="23"/>
      <c r="L20" s="23"/>
      <c r="M20" s="23"/>
      <c r="N20" s="23"/>
    </row>
    <row r="21" spans="1:14" ht="15.75">
      <c r="A21" s="46"/>
      <c r="B21" s="47" t="s">
        <v>31</v>
      </c>
      <c r="C21" s="48">
        <f aca="true" t="shared" si="4" ref="C21:N21">SUM(C14+C16+C17+C18)</f>
        <v>2708318</v>
      </c>
      <c r="D21" s="48">
        <f t="shared" si="4"/>
        <v>802275</v>
      </c>
      <c r="E21" s="48">
        <f t="shared" si="4"/>
        <v>1343516</v>
      </c>
      <c r="F21" s="48">
        <f t="shared" si="4"/>
        <v>1321016</v>
      </c>
      <c r="G21" s="48">
        <f t="shared" si="4"/>
        <v>1288516</v>
      </c>
      <c r="H21" s="48">
        <f t="shared" si="4"/>
        <v>1232016</v>
      </c>
      <c r="I21" s="48">
        <f t="shared" si="4"/>
        <v>577268</v>
      </c>
      <c r="J21" s="48">
        <f t="shared" si="4"/>
        <v>554768</v>
      </c>
      <c r="K21" s="48">
        <f t="shared" si="4"/>
        <v>532268</v>
      </c>
      <c r="L21" s="48">
        <f t="shared" si="4"/>
        <v>509778</v>
      </c>
      <c r="M21" s="48">
        <f t="shared" si="4"/>
        <v>486558</v>
      </c>
      <c r="N21" s="48">
        <f t="shared" si="4"/>
        <v>297492</v>
      </c>
    </row>
    <row r="22" spans="1:14" ht="15.75">
      <c r="A22" s="7" t="s">
        <v>32</v>
      </c>
      <c r="B22" s="30" t="s">
        <v>33</v>
      </c>
      <c r="C22" s="49">
        <v>19034477</v>
      </c>
      <c r="D22" s="49">
        <v>19762848</v>
      </c>
      <c r="E22" s="49">
        <v>19960477</v>
      </c>
      <c r="F22" s="50">
        <v>20160000</v>
      </c>
      <c r="G22" s="51">
        <v>20361680</v>
      </c>
      <c r="H22" s="52">
        <v>20565290</v>
      </c>
      <c r="I22" s="51">
        <v>20770950</v>
      </c>
      <c r="J22" s="51">
        <v>20978650</v>
      </c>
      <c r="K22" s="51">
        <v>21188430</v>
      </c>
      <c r="L22" s="51">
        <v>21400300</v>
      </c>
      <c r="M22" s="51">
        <v>21614300</v>
      </c>
      <c r="N22" s="51">
        <v>21830400</v>
      </c>
    </row>
    <row r="23" spans="1:14" ht="15.75">
      <c r="A23" s="12" t="s">
        <v>34</v>
      </c>
      <c r="B23" s="53" t="s">
        <v>35</v>
      </c>
      <c r="C23" s="16"/>
      <c r="D23" s="16"/>
      <c r="E23" s="16"/>
      <c r="F23" s="16"/>
      <c r="G23" s="16"/>
      <c r="H23" s="16"/>
      <c r="I23" s="54"/>
      <c r="J23" s="54"/>
      <c r="K23" s="54"/>
      <c r="L23" s="54"/>
      <c r="M23" s="54"/>
      <c r="N23" s="54"/>
    </row>
    <row r="24" spans="1:14" ht="15.75">
      <c r="A24" s="35" t="s">
        <v>36</v>
      </c>
      <c r="B24" s="55" t="s">
        <v>37</v>
      </c>
      <c r="C24" s="56">
        <f aca="true" t="shared" si="5" ref="C24:N24">SUM(C12/C22)</f>
        <v>0.4059452224508191</v>
      </c>
      <c r="D24" s="56">
        <f t="shared" si="5"/>
        <v>0.33791769283455503</v>
      </c>
      <c r="E24" s="56">
        <f t="shared" si="5"/>
        <v>0.2826575737643945</v>
      </c>
      <c r="F24" s="56">
        <f t="shared" si="5"/>
        <v>0.2284595238095238</v>
      </c>
      <c r="G24" s="56">
        <f t="shared" si="5"/>
        <v>0.175305181104899</v>
      </c>
      <c r="H24" s="56">
        <f t="shared" si="5"/>
        <v>0.12318192449510802</v>
      </c>
      <c r="I24" s="56">
        <f t="shared" si="5"/>
        <v>0.10029796422407257</v>
      </c>
      <c r="J24" s="56">
        <f t="shared" si="5"/>
        <v>0.0778551527386176</v>
      </c>
      <c r="K24" s="56">
        <f t="shared" si="5"/>
        <v>0.05584689380005975</v>
      </c>
      <c r="L24" s="56">
        <f t="shared" si="5"/>
        <v>0.034266809343794245</v>
      </c>
      <c r="M24" s="56">
        <f t="shared" si="5"/>
        <v>0.013108543880671593</v>
      </c>
      <c r="N24" s="56">
        <f t="shared" si="5"/>
        <v>0</v>
      </c>
    </row>
    <row r="25" spans="1:14" ht="15.75">
      <c r="A25" s="35"/>
      <c r="B25" s="57" t="s">
        <v>38</v>
      </c>
      <c r="C25" s="58">
        <f aca="true" t="shared" si="6" ref="C25:N25">SUM(C12-C10)/C22</f>
        <v>0.4059452224508191</v>
      </c>
      <c r="D25" s="58">
        <f t="shared" si="6"/>
        <v>0.33791769283455503</v>
      </c>
      <c r="E25" s="58">
        <f t="shared" si="6"/>
        <v>0.2826575737643945</v>
      </c>
      <c r="F25" s="58">
        <f t="shared" si="6"/>
        <v>0.2284595238095238</v>
      </c>
      <c r="G25" s="58">
        <f t="shared" si="6"/>
        <v>0.175305181104899</v>
      </c>
      <c r="H25" s="58">
        <f t="shared" si="6"/>
        <v>0.12318192449510802</v>
      </c>
      <c r="I25" s="58">
        <f t="shared" si="6"/>
        <v>0.10029796422407257</v>
      </c>
      <c r="J25" s="58">
        <f t="shared" si="6"/>
        <v>0.0778551527386176</v>
      </c>
      <c r="K25" s="58">
        <f t="shared" si="6"/>
        <v>0.05584689380005975</v>
      </c>
      <c r="L25" s="58">
        <f t="shared" si="6"/>
        <v>0.034266809343794245</v>
      </c>
      <c r="M25" s="58">
        <f t="shared" si="6"/>
        <v>0.013108543880671593</v>
      </c>
      <c r="N25" s="58">
        <f t="shared" si="6"/>
        <v>0</v>
      </c>
    </row>
    <row r="26" spans="1:14" ht="15.75">
      <c r="A26" s="35" t="s">
        <v>39</v>
      </c>
      <c r="B26" s="55" t="s">
        <v>40</v>
      </c>
      <c r="C26" s="56">
        <f aca="true" t="shared" si="7" ref="C26:N26">SUM(C21/C22)</f>
        <v>0.14228486551009517</v>
      </c>
      <c r="D26" s="56">
        <f t="shared" si="7"/>
        <v>0.04059511058325197</v>
      </c>
      <c r="E26" s="56">
        <f t="shared" si="7"/>
        <v>0.06730881230944531</v>
      </c>
      <c r="F26" s="56">
        <f t="shared" si="7"/>
        <v>0.06552658730158731</v>
      </c>
      <c r="G26" s="56">
        <f t="shared" si="7"/>
        <v>0.06328141882202254</v>
      </c>
      <c r="H26" s="56">
        <f t="shared" si="7"/>
        <v>0.05990754324398051</v>
      </c>
      <c r="I26" s="56">
        <f t="shared" si="7"/>
        <v>0.027792084618180682</v>
      </c>
      <c r="J26" s="56">
        <f t="shared" si="7"/>
        <v>0.026444408958631753</v>
      </c>
      <c r="K26" s="56">
        <f t="shared" si="7"/>
        <v>0.025120690867610294</v>
      </c>
      <c r="L26" s="56">
        <f t="shared" si="7"/>
        <v>0.023821067928954266</v>
      </c>
      <c r="M26" s="56">
        <f t="shared" si="7"/>
        <v>0.022510930263760567</v>
      </c>
      <c r="N26" s="56">
        <f t="shared" si="7"/>
        <v>0.013627418645558487</v>
      </c>
    </row>
    <row r="27" spans="1:14" ht="15.75">
      <c r="A27" s="59"/>
      <c r="B27" s="60" t="s">
        <v>41</v>
      </c>
      <c r="C27" s="61">
        <f aca="true" t="shared" si="8" ref="C27:N27">SUM(C21-C15)/C22</f>
        <v>0.07278161622197447</v>
      </c>
      <c r="D27" s="61">
        <f t="shared" si="8"/>
        <v>0.04059511058325197</v>
      </c>
      <c r="E27" s="61">
        <f t="shared" si="8"/>
        <v>0.06730881230944531</v>
      </c>
      <c r="F27" s="61">
        <f t="shared" si="8"/>
        <v>0.06552658730158731</v>
      </c>
      <c r="G27" s="61">
        <f t="shared" si="8"/>
        <v>0.06328141882202254</v>
      </c>
      <c r="H27" s="61">
        <f t="shared" si="8"/>
        <v>0.05990754324398051</v>
      </c>
      <c r="I27" s="61">
        <f t="shared" si="8"/>
        <v>0.027792084618180682</v>
      </c>
      <c r="J27" s="61">
        <f t="shared" si="8"/>
        <v>0.026444408958631753</v>
      </c>
      <c r="K27" s="61">
        <f t="shared" si="8"/>
        <v>0.025120690867610294</v>
      </c>
      <c r="L27" s="61">
        <f t="shared" si="8"/>
        <v>0.023821067928954266</v>
      </c>
      <c r="M27" s="61">
        <f t="shared" si="8"/>
        <v>0.022510930263760567</v>
      </c>
      <c r="N27" s="61">
        <f t="shared" si="8"/>
        <v>0.013627418645558487</v>
      </c>
    </row>
  </sheetData>
  <mergeCells count="1">
    <mergeCell ref="C3:H3"/>
  </mergeCells>
  <printOptions/>
  <pageMargins left="0.7875" right="0.7875" top="0.7875" bottom="0.7875" header="0.5" footer="0.5"/>
  <pageSetup fitToHeight="0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" customWidth="1"/>
  </cols>
  <sheetData/>
  <printOptions/>
  <pageMargins left="0.7875" right="0.7875" top="0.7875" bottom="0.7875" header="0.5" footer="0.5"/>
  <pageSetup fitToHeight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" customWidth="1"/>
  </cols>
  <sheetData/>
  <printOptions/>
  <pageMargins left="0.7875" right="0.7875" top="0.7875" bottom="0.7875" header="0.5" footer="0.5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Jacek Mazur</cp:lastModifiedBy>
  <cp:lastPrinted>2007-03-28T07:40:44Z</cp:lastPrinted>
  <dcterms:created xsi:type="dcterms:W3CDTF">2004-12-21T08:02:30Z</dcterms:created>
  <dcterms:modified xsi:type="dcterms:W3CDTF">2007-04-10T06:36:38Z</dcterms:modified>
  <cp:category/>
  <cp:version/>
  <cp:contentType/>
  <cp:contentStatus/>
  <cp:revision>8</cp:revision>
</cp:coreProperties>
</file>